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05" windowWidth="20730" windowHeight="11760"/>
  </bookViews>
  <sheets>
    <sheet name="FRCC" sheetId="1" r:id="rId1"/>
    <sheet name="MISO" sheetId="2" r:id="rId2"/>
    <sheet name="NPCC" sheetId="3" r:id="rId3"/>
    <sheet name="PJM" sheetId="4" r:id="rId4"/>
    <sheet name="SERC" sheetId="5" r:id="rId5"/>
    <sheet name="SPP" sheetId="6" r:id="rId6"/>
    <sheet name="ALL_With_Areas" sheetId="7" r:id="rId7"/>
    <sheet name="CODE" sheetId="8" r:id="rId8"/>
    <sheet name="AREAS" sheetId="9" r:id="rId9"/>
  </sheets>
  <externalReferences>
    <externalReference r:id="rId10"/>
  </externalReferences>
  <definedNames>
    <definedName name="_xlnm._FilterDatabase" localSheetId="6" hidden="1">ALL_With_Areas!$E$123:$E$124</definedName>
  </definedNames>
  <calcPr calcId="145621"/>
</workbook>
</file>

<file path=xl/calcChain.xml><?xml version="1.0" encoding="utf-8"?>
<calcChain xmlns="http://schemas.openxmlformats.org/spreadsheetml/2006/main">
  <c r="M124" i="7" l="1"/>
  <c r="Z8" i="7" s="1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Z7" i="7" s="1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Z6" i="7" s="1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Z5" i="7" s="1"/>
  <c r="M20" i="7"/>
  <c r="M19" i="7"/>
  <c r="M18" i="7"/>
  <c r="M17" i="7"/>
  <c r="M16" i="7"/>
  <c r="M15" i="7"/>
  <c r="M14" i="7"/>
  <c r="M13" i="7"/>
  <c r="M9" i="7"/>
  <c r="M8" i="7"/>
  <c r="M7" i="7"/>
  <c r="Z4" i="7" s="1"/>
  <c r="M6" i="7"/>
  <c r="M5" i="7"/>
  <c r="M4" i="7"/>
  <c r="Z3" i="7" s="1"/>
  <c r="M3" i="7"/>
  <c r="M12" i="7"/>
  <c r="M11" i="7"/>
  <c r="M10" i="7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Y3" i="7" l="1"/>
  <c r="Y9" i="7" s="1"/>
  <c r="Y4" i="7"/>
  <c r="Y5" i="7"/>
  <c r="Y6" i="7"/>
  <c r="Y7" i="7"/>
  <c r="Y8" i="7"/>
  <c r="Z9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33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32" i="8"/>
  <c r="A31" i="8"/>
  <c r="A30" i="8"/>
  <c r="A29" i="8"/>
  <c r="A28" i="8"/>
  <c r="A27" i="8"/>
  <c r="A26" i="8"/>
  <c r="A25" i="8"/>
  <c r="A24" i="8"/>
  <c r="A23" i="8"/>
  <c r="A22" i="8"/>
  <c r="A21" i="8"/>
  <c r="L124" i="7" l="1"/>
  <c r="W8" i="7" s="1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5" i="7"/>
  <c r="L4" i="7"/>
  <c r="L3" i="7"/>
  <c r="V8" i="7"/>
  <c r="U8" i="7"/>
  <c r="V7" i="7"/>
  <c r="U7" i="7"/>
  <c r="V6" i="7"/>
  <c r="U6" i="7"/>
  <c r="V5" i="7"/>
  <c r="U5" i="7"/>
  <c r="V4" i="7"/>
  <c r="U4" i="7"/>
  <c r="V3" i="7"/>
  <c r="U3" i="7"/>
  <c r="P8" i="7"/>
  <c r="P7" i="7"/>
  <c r="P6" i="7"/>
  <c r="P5" i="7"/>
  <c r="P4" i="7"/>
  <c r="P3" i="7"/>
  <c r="T8" i="7"/>
  <c r="S8" i="7"/>
  <c r="R8" i="7"/>
  <c r="Q8" i="7"/>
  <c r="T7" i="7"/>
  <c r="S7" i="7"/>
  <c r="R7" i="7"/>
  <c r="Q7" i="7"/>
  <c r="T6" i="7"/>
  <c r="S6" i="7"/>
  <c r="R6" i="7"/>
  <c r="Q6" i="7"/>
  <c r="T5" i="7"/>
  <c r="S5" i="7"/>
  <c r="R5" i="7"/>
  <c r="Q5" i="7"/>
  <c r="T4" i="7"/>
  <c r="S4" i="7"/>
  <c r="R4" i="7"/>
  <c r="Q4" i="7"/>
  <c r="T3" i="7"/>
  <c r="S3" i="7"/>
  <c r="R3" i="7"/>
  <c r="Q3" i="7"/>
  <c r="X8" i="7"/>
  <c r="X7" i="7"/>
  <c r="X6" i="7"/>
  <c r="X5" i="7"/>
  <c r="X4" i="7"/>
  <c r="X3" i="7"/>
  <c r="W3" i="7" l="1"/>
  <c r="W5" i="7"/>
  <c r="W7" i="7"/>
  <c r="W4" i="7"/>
  <c r="W6" i="7"/>
  <c r="E31" i="3"/>
  <c r="E32" i="3" s="1"/>
  <c r="E27" i="3"/>
  <c r="E28" i="3" s="1"/>
</calcChain>
</file>

<file path=xl/comments1.xml><?xml version="1.0" encoding="utf-8"?>
<comments xmlns="http://schemas.openxmlformats.org/spreadsheetml/2006/main">
  <authors>
    <author>Dusty Jones</author>
  </authors>
  <commentList>
    <comment ref="A12" authorId="0">
      <text>
        <r>
          <rPr>
            <sz val="9"/>
            <color indexed="81"/>
            <rFont val="Tahoma"/>
            <family val="2"/>
          </rPr>
          <t>PTI: 
Exporting Subsystem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PTI: 
Importing Subsystem</t>
        </r>
      </text>
    </comment>
    <comment ref="C12" authorId="0">
      <text>
        <r>
          <rPr>
            <sz val="9"/>
            <color indexed="81"/>
            <rFont val="Tahoma"/>
            <family val="2"/>
          </rPr>
          <t>PTI: 
Maximum Test Level</t>
        </r>
      </text>
    </comment>
    <comment ref="D12" authorId="0">
      <text>
        <r>
          <rPr>
            <sz val="9"/>
            <color indexed="81"/>
            <rFont val="Tahoma"/>
            <family val="2"/>
          </rPr>
          <t>PTI: 
Number of violations</t>
        </r>
      </text>
    </comment>
    <comment ref="E12" authorId="0">
      <text>
        <r>
          <rPr>
            <sz val="9"/>
            <color indexed="81"/>
            <rFont val="Tahoma"/>
            <family val="2"/>
          </rPr>
          <t>PTI: 
First Contingency Incremental Transfer Capability</t>
        </r>
      </text>
    </comment>
    <comment ref="F12" authorId="0">
      <text>
        <r>
          <rPr>
            <sz val="9"/>
            <color indexed="81"/>
            <rFont val="Tahoma"/>
            <family val="2"/>
          </rPr>
          <t>PTI: 
*-repeated n times, R- removed at reported test level</t>
        </r>
      </text>
    </comment>
    <comment ref="G12" authorId="0">
      <text>
        <r>
          <rPr>
            <sz val="9"/>
            <color indexed="81"/>
            <rFont val="Tahoma"/>
            <family val="2"/>
          </rPr>
          <t>PTI: 
Branch, Flowgate or Interface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PTI: 
Limiting Contingency. Review MUST options for reporting options</t>
        </r>
      </text>
    </comment>
    <comment ref="I12" authorId="0">
      <text>
        <r>
          <rPr>
            <sz val="9"/>
            <color indexed="81"/>
            <rFont val="Tahoma"/>
            <family val="2"/>
          </rPr>
          <t>PTI: 
Contingency Index</t>
        </r>
      </text>
    </comment>
    <comment ref="J12" authorId="0">
      <text>
        <r>
          <rPr>
            <sz val="9"/>
            <color indexed="81"/>
            <rFont val="Tahoma"/>
            <family val="2"/>
          </rPr>
          <t>PTI: 
MW Flow before the transfer</t>
        </r>
      </text>
    </comment>
    <comment ref="K12" authorId="0">
      <text>
        <r>
          <rPr>
            <sz val="9"/>
            <color indexed="81"/>
            <rFont val="Tahoma"/>
            <family val="2"/>
          </rPr>
          <t>PTI: 
Rating (Base case or Contingent)</t>
        </r>
      </text>
    </comment>
    <comment ref="L12" authorId="0">
      <text>
        <r>
          <rPr>
            <sz val="9"/>
            <color indexed="81"/>
            <rFont val="Tahoma"/>
            <family val="2"/>
          </rPr>
          <t>PTI: 
Transfer Distribution Factor, OTDF for the Contigency, PTDF for the base case</t>
        </r>
      </text>
    </comment>
    <comment ref="M12" authorId="0">
      <text>
        <r>
          <rPr>
            <sz val="9"/>
            <color indexed="81"/>
            <rFont val="Tahoma"/>
            <family val="2"/>
          </rPr>
          <t>PTI: 
Line Outage Distribution Factor (single branch outages only)</t>
        </r>
      </text>
    </comment>
    <comment ref="N12" authorId="0">
      <text>
        <r>
          <rPr>
            <sz val="9"/>
            <color indexed="81"/>
            <rFont val="Tahoma"/>
            <family val="2"/>
          </rPr>
          <t>PTI: 
Power Transfer Distribution Factor(Base Case )</t>
        </r>
      </text>
    </comment>
    <comment ref="O12" authorId="0">
      <text>
        <r>
          <rPr>
            <sz val="9"/>
            <color indexed="81"/>
            <rFont val="Tahoma"/>
            <family val="2"/>
          </rPr>
          <t>PTI: 
Pre-Shift Base Case Flow</t>
        </r>
      </text>
    </comment>
    <comment ref="P12" authorId="0">
      <text>
        <r>
          <rPr>
            <sz val="9"/>
            <color indexed="81"/>
            <rFont val="Tahoma"/>
            <family val="2"/>
          </rPr>
          <t>PTI: 
PostShift BaseCase MW Flow</t>
        </r>
      </text>
    </comment>
  </commentList>
</comments>
</file>

<file path=xl/comments2.xml><?xml version="1.0" encoding="utf-8"?>
<comments xmlns="http://schemas.openxmlformats.org/spreadsheetml/2006/main">
  <authors>
    <author>Dusty Jones</author>
  </authors>
  <commentList>
    <comment ref="A12" authorId="0">
      <text>
        <r>
          <rPr>
            <sz val="9"/>
            <color indexed="81"/>
            <rFont val="Tahoma"/>
            <family val="2"/>
          </rPr>
          <t>PTI: 
Exporting Subsystem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PTI: 
Importing Subsystem</t>
        </r>
      </text>
    </comment>
    <comment ref="C12" authorId="0">
      <text>
        <r>
          <rPr>
            <sz val="9"/>
            <color indexed="81"/>
            <rFont val="Tahoma"/>
            <family val="2"/>
          </rPr>
          <t>PTI: 
Maximum Test Level</t>
        </r>
      </text>
    </comment>
    <comment ref="D12" authorId="0">
      <text>
        <r>
          <rPr>
            <sz val="9"/>
            <color indexed="81"/>
            <rFont val="Tahoma"/>
            <family val="2"/>
          </rPr>
          <t>PTI: 
Number of violations</t>
        </r>
      </text>
    </comment>
    <comment ref="E12" authorId="0">
      <text>
        <r>
          <rPr>
            <sz val="9"/>
            <color indexed="81"/>
            <rFont val="Tahoma"/>
            <family val="2"/>
          </rPr>
          <t>PTI: 
First Contingency Incremental Transfer Capability</t>
        </r>
      </text>
    </comment>
    <comment ref="F12" authorId="0">
      <text>
        <r>
          <rPr>
            <sz val="9"/>
            <color indexed="81"/>
            <rFont val="Tahoma"/>
            <family val="2"/>
          </rPr>
          <t>PTI: 
*-repeated n times, R- removed at reported test level</t>
        </r>
      </text>
    </comment>
    <comment ref="G12" authorId="0">
      <text>
        <r>
          <rPr>
            <sz val="9"/>
            <color indexed="81"/>
            <rFont val="Tahoma"/>
            <family val="2"/>
          </rPr>
          <t>PTI: 
Branch, Flowgate or Interface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PTI: 
Limiting Contingency. Review MUST options for reporting options</t>
        </r>
      </text>
    </comment>
    <comment ref="I12" authorId="0">
      <text>
        <r>
          <rPr>
            <sz val="9"/>
            <color indexed="81"/>
            <rFont val="Tahoma"/>
            <family val="2"/>
          </rPr>
          <t>PTI: 
Contingency Index</t>
        </r>
      </text>
    </comment>
    <comment ref="J12" authorId="0">
      <text>
        <r>
          <rPr>
            <sz val="9"/>
            <color indexed="81"/>
            <rFont val="Tahoma"/>
            <family val="2"/>
          </rPr>
          <t>PTI: 
MW Flow before the transfer</t>
        </r>
      </text>
    </comment>
    <comment ref="K12" authorId="0">
      <text>
        <r>
          <rPr>
            <sz val="9"/>
            <color indexed="81"/>
            <rFont val="Tahoma"/>
            <family val="2"/>
          </rPr>
          <t>PTI: 
Rating (Base case or Contingent)</t>
        </r>
      </text>
    </comment>
    <comment ref="L12" authorId="0">
      <text>
        <r>
          <rPr>
            <sz val="9"/>
            <color indexed="81"/>
            <rFont val="Tahoma"/>
            <family val="2"/>
          </rPr>
          <t>PTI: 
Transfer Distribution Factor, OTDF for the Contigency, PTDF for the base case</t>
        </r>
      </text>
    </comment>
    <comment ref="M12" authorId="0">
      <text>
        <r>
          <rPr>
            <sz val="9"/>
            <color indexed="81"/>
            <rFont val="Tahoma"/>
            <family val="2"/>
          </rPr>
          <t>PTI: 
Line Outage Distribution Factor (single branch outages only)</t>
        </r>
      </text>
    </comment>
    <comment ref="N12" authorId="0">
      <text>
        <r>
          <rPr>
            <sz val="9"/>
            <color indexed="81"/>
            <rFont val="Tahoma"/>
            <family val="2"/>
          </rPr>
          <t>PTI: 
Power Transfer Distribution Factor(Base Case )</t>
        </r>
      </text>
    </comment>
    <comment ref="O12" authorId="0">
      <text>
        <r>
          <rPr>
            <sz val="9"/>
            <color indexed="81"/>
            <rFont val="Tahoma"/>
            <family val="2"/>
          </rPr>
          <t>PTI: 
Pre-Shift Base Case Flow</t>
        </r>
      </text>
    </comment>
    <comment ref="P12" authorId="0">
      <text>
        <r>
          <rPr>
            <sz val="9"/>
            <color indexed="81"/>
            <rFont val="Tahoma"/>
            <family val="2"/>
          </rPr>
          <t>PTI: 
PostShift BaseCase MW Flow</t>
        </r>
      </text>
    </comment>
  </commentList>
</comments>
</file>

<file path=xl/comments3.xml><?xml version="1.0" encoding="utf-8"?>
<comments xmlns="http://schemas.openxmlformats.org/spreadsheetml/2006/main">
  <authors>
    <author>Dusty Jones</author>
  </authors>
  <commentList>
    <comment ref="A12" authorId="0">
      <text>
        <r>
          <rPr>
            <sz val="9"/>
            <color indexed="81"/>
            <rFont val="Tahoma"/>
            <family val="2"/>
          </rPr>
          <t>PTI: 
Exporting Subsystem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PTI: 
Importing Subsystem</t>
        </r>
      </text>
    </comment>
    <comment ref="C12" authorId="0">
      <text>
        <r>
          <rPr>
            <sz val="9"/>
            <color indexed="81"/>
            <rFont val="Tahoma"/>
            <family val="2"/>
          </rPr>
          <t>PTI: 
Maximum Test Level</t>
        </r>
      </text>
    </comment>
    <comment ref="D12" authorId="0">
      <text>
        <r>
          <rPr>
            <sz val="9"/>
            <color indexed="81"/>
            <rFont val="Tahoma"/>
            <family val="2"/>
          </rPr>
          <t>PTI: 
Number of violations</t>
        </r>
      </text>
    </comment>
    <comment ref="E12" authorId="0">
      <text>
        <r>
          <rPr>
            <sz val="9"/>
            <color indexed="81"/>
            <rFont val="Tahoma"/>
            <family val="2"/>
          </rPr>
          <t>PTI: 
First Contingency Incremental Transfer Capability</t>
        </r>
      </text>
    </comment>
    <comment ref="F12" authorId="0">
      <text>
        <r>
          <rPr>
            <sz val="9"/>
            <color indexed="81"/>
            <rFont val="Tahoma"/>
            <family val="2"/>
          </rPr>
          <t>PTI: 
*-repeated n times, R- removed at reported test level</t>
        </r>
      </text>
    </comment>
    <comment ref="G12" authorId="0">
      <text>
        <r>
          <rPr>
            <sz val="9"/>
            <color indexed="81"/>
            <rFont val="Tahoma"/>
            <family val="2"/>
          </rPr>
          <t>PTI: 
Branch, Flowgate or Interface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PTI: 
Limiting Contingency. Review MUST options for reporting options</t>
        </r>
      </text>
    </comment>
    <comment ref="I12" authorId="0">
      <text>
        <r>
          <rPr>
            <sz val="9"/>
            <color indexed="81"/>
            <rFont val="Tahoma"/>
            <family val="2"/>
          </rPr>
          <t>PTI: 
Contingency Index</t>
        </r>
      </text>
    </comment>
    <comment ref="J12" authorId="0">
      <text>
        <r>
          <rPr>
            <sz val="9"/>
            <color indexed="81"/>
            <rFont val="Tahoma"/>
            <family val="2"/>
          </rPr>
          <t>PTI: 
MW Flow before the transfer</t>
        </r>
      </text>
    </comment>
    <comment ref="K12" authorId="0">
      <text>
        <r>
          <rPr>
            <sz val="9"/>
            <color indexed="81"/>
            <rFont val="Tahoma"/>
            <family val="2"/>
          </rPr>
          <t>PTI: 
Rating (Base case or Contingent)</t>
        </r>
      </text>
    </comment>
    <comment ref="L12" authorId="0">
      <text>
        <r>
          <rPr>
            <sz val="9"/>
            <color indexed="81"/>
            <rFont val="Tahoma"/>
            <family val="2"/>
          </rPr>
          <t>PTI: 
Transfer Distribution Factor, OTDF for the Contigency, PTDF for the base case</t>
        </r>
      </text>
    </comment>
    <comment ref="M12" authorId="0">
      <text>
        <r>
          <rPr>
            <sz val="9"/>
            <color indexed="81"/>
            <rFont val="Tahoma"/>
            <family val="2"/>
          </rPr>
          <t>PTI: 
Line Outage Distribution Factor (single branch outages only)</t>
        </r>
      </text>
    </comment>
    <comment ref="N12" authorId="0">
      <text>
        <r>
          <rPr>
            <sz val="9"/>
            <color indexed="81"/>
            <rFont val="Tahoma"/>
            <family val="2"/>
          </rPr>
          <t>PTI: 
Power Transfer Distribution Factor(Base Case )</t>
        </r>
      </text>
    </comment>
    <comment ref="O12" authorId="0">
      <text>
        <r>
          <rPr>
            <sz val="9"/>
            <color indexed="81"/>
            <rFont val="Tahoma"/>
            <family val="2"/>
          </rPr>
          <t>PTI: 
Pre-Shift Base Case Flow</t>
        </r>
      </text>
    </comment>
    <comment ref="P12" authorId="0">
      <text>
        <r>
          <rPr>
            <sz val="9"/>
            <color indexed="81"/>
            <rFont val="Tahoma"/>
            <family val="2"/>
          </rPr>
          <t>PTI: 
PostShift BaseCase MW Flow</t>
        </r>
      </text>
    </comment>
  </commentList>
</comments>
</file>

<file path=xl/comments4.xml><?xml version="1.0" encoding="utf-8"?>
<comments xmlns="http://schemas.openxmlformats.org/spreadsheetml/2006/main">
  <authors>
    <author>Dusty Jones</author>
  </authors>
  <commentList>
    <comment ref="A12" authorId="0">
      <text>
        <r>
          <rPr>
            <sz val="9"/>
            <color indexed="81"/>
            <rFont val="Tahoma"/>
            <family val="2"/>
          </rPr>
          <t>PTI: 
Exporting Subsystem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PTI: 
Importing Subsystem</t>
        </r>
      </text>
    </comment>
    <comment ref="C12" authorId="0">
      <text>
        <r>
          <rPr>
            <sz val="9"/>
            <color indexed="81"/>
            <rFont val="Tahoma"/>
            <family val="2"/>
          </rPr>
          <t>PTI: 
Maximum Test Level</t>
        </r>
      </text>
    </comment>
    <comment ref="D12" authorId="0">
      <text>
        <r>
          <rPr>
            <sz val="9"/>
            <color indexed="81"/>
            <rFont val="Tahoma"/>
            <family val="2"/>
          </rPr>
          <t>PTI: 
Number of violations</t>
        </r>
      </text>
    </comment>
    <comment ref="E12" authorId="0">
      <text>
        <r>
          <rPr>
            <sz val="9"/>
            <color indexed="81"/>
            <rFont val="Tahoma"/>
            <family val="2"/>
          </rPr>
          <t>PTI: 
First Contingency Incremental Transfer Capability</t>
        </r>
      </text>
    </comment>
    <comment ref="F12" authorId="0">
      <text>
        <r>
          <rPr>
            <sz val="9"/>
            <color indexed="81"/>
            <rFont val="Tahoma"/>
            <family val="2"/>
          </rPr>
          <t>PTI: 
*-repeated n times, R- removed at reported test level</t>
        </r>
      </text>
    </comment>
    <comment ref="G12" authorId="0">
      <text>
        <r>
          <rPr>
            <sz val="9"/>
            <color indexed="81"/>
            <rFont val="Tahoma"/>
            <family val="2"/>
          </rPr>
          <t>PTI: 
Branch, Flowgate or Interface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PTI: 
Limiting Contingency. Review MUST options for reporting options</t>
        </r>
      </text>
    </comment>
    <comment ref="I12" authorId="0">
      <text>
        <r>
          <rPr>
            <sz val="9"/>
            <color indexed="81"/>
            <rFont val="Tahoma"/>
            <family val="2"/>
          </rPr>
          <t>PTI: 
Contingency Index</t>
        </r>
      </text>
    </comment>
    <comment ref="J12" authorId="0">
      <text>
        <r>
          <rPr>
            <sz val="9"/>
            <color indexed="81"/>
            <rFont val="Tahoma"/>
            <family val="2"/>
          </rPr>
          <t>PTI: 
MW Flow before the transfer</t>
        </r>
      </text>
    </comment>
    <comment ref="K12" authorId="0">
      <text>
        <r>
          <rPr>
            <sz val="9"/>
            <color indexed="81"/>
            <rFont val="Tahoma"/>
            <family val="2"/>
          </rPr>
          <t>PTI: 
Rating (Base case or Contingent)</t>
        </r>
      </text>
    </comment>
    <comment ref="L12" authorId="0">
      <text>
        <r>
          <rPr>
            <sz val="9"/>
            <color indexed="81"/>
            <rFont val="Tahoma"/>
            <family val="2"/>
          </rPr>
          <t>PTI: 
Transfer Distribution Factor, OTDF for the Contigency, PTDF for the base case</t>
        </r>
      </text>
    </comment>
    <comment ref="M12" authorId="0">
      <text>
        <r>
          <rPr>
            <sz val="9"/>
            <color indexed="81"/>
            <rFont val="Tahoma"/>
            <family val="2"/>
          </rPr>
          <t>PTI: 
Line Outage Distribution Factor (single branch outages only)</t>
        </r>
      </text>
    </comment>
    <comment ref="N12" authorId="0">
      <text>
        <r>
          <rPr>
            <sz val="9"/>
            <color indexed="81"/>
            <rFont val="Tahoma"/>
            <family val="2"/>
          </rPr>
          <t>PTI: 
Power Transfer Distribution Factor(Base Case )</t>
        </r>
      </text>
    </comment>
    <comment ref="O12" authorId="0">
      <text>
        <r>
          <rPr>
            <sz val="9"/>
            <color indexed="81"/>
            <rFont val="Tahoma"/>
            <family val="2"/>
          </rPr>
          <t>PTI: 
Pre-Shift Base Case Flow</t>
        </r>
      </text>
    </comment>
    <comment ref="P12" authorId="0">
      <text>
        <r>
          <rPr>
            <sz val="9"/>
            <color indexed="81"/>
            <rFont val="Tahoma"/>
            <family val="2"/>
          </rPr>
          <t>PTI: 
PostShift BaseCase MW Flow</t>
        </r>
      </text>
    </comment>
  </commentList>
</comments>
</file>

<file path=xl/comments5.xml><?xml version="1.0" encoding="utf-8"?>
<comments xmlns="http://schemas.openxmlformats.org/spreadsheetml/2006/main">
  <authors>
    <author>Dusty Jones</author>
  </authors>
  <commentList>
    <comment ref="A12" authorId="0">
      <text>
        <r>
          <rPr>
            <sz val="9"/>
            <color indexed="81"/>
            <rFont val="Tahoma"/>
            <family val="2"/>
          </rPr>
          <t>PTI: 
Exporting Subsystem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PTI: 
Importing Subsystem</t>
        </r>
      </text>
    </comment>
    <comment ref="C12" authorId="0">
      <text>
        <r>
          <rPr>
            <sz val="9"/>
            <color indexed="81"/>
            <rFont val="Tahoma"/>
            <family val="2"/>
          </rPr>
          <t>PTI: 
Maximum Test Level</t>
        </r>
      </text>
    </comment>
    <comment ref="D12" authorId="0">
      <text>
        <r>
          <rPr>
            <sz val="9"/>
            <color indexed="81"/>
            <rFont val="Tahoma"/>
            <family val="2"/>
          </rPr>
          <t>PTI: 
Number of violations</t>
        </r>
      </text>
    </comment>
    <comment ref="E12" authorId="0">
      <text>
        <r>
          <rPr>
            <sz val="9"/>
            <color indexed="81"/>
            <rFont val="Tahoma"/>
            <family val="2"/>
          </rPr>
          <t>PTI: 
First Contingency Incremental Transfer Capability</t>
        </r>
      </text>
    </comment>
    <comment ref="F12" authorId="0">
      <text>
        <r>
          <rPr>
            <sz val="9"/>
            <color indexed="81"/>
            <rFont val="Tahoma"/>
            <family val="2"/>
          </rPr>
          <t>PTI: 
*-repeated n times, R- removed at reported test level</t>
        </r>
      </text>
    </comment>
    <comment ref="G12" authorId="0">
      <text>
        <r>
          <rPr>
            <sz val="9"/>
            <color indexed="81"/>
            <rFont val="Tahoma"/>
            <family val="2"/>
          </rPr>
          <t>PTI: 
Branch, Flowgate or Interface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PTI: 
Limiting Contingency. Review MUST options for reporting options</t>
        </r>
      </text>
    </comment>
    <comment ref="I12" authorId="0">
      <text>
        <r>
          <rPr>
            <sz val="9"/>
            <color indexed="81"/>
            <rFont val="Tahoma"/>
            <family val="2"/>
          </rPr>
          <t>PTI: 
Contingency Index</t>
        </r>
      </text>
    </comment>
    <comment ref="J12" authorId="0">
      <text>
        <r>
          <rPr>
            <sz val="9"/>
            <color indexed="81"/>
            <rFont val="Tahoma"/>
            <family val="2"/>
          </rPr>
          <t>PTI: 
MW Flow before the transfer</t>
        </r>
      </text>
    </comment>
    <comment ref="K12" authorId="0">
      <text>
        <r>
          <rPr>
            <sz val="9"/>
            <color indexed="81"/>
            <rFont val="Tahoma"/>
            <family val="2"/>
          </rPr>
          <t>PTI: 
Rating (Base case or Contingent)</t>
        </r>
      </text>
    </comment>
    <comment ref="L12" authorId="0">
      <text>
        <r>
          <rPr>
            <sz val="9"/>
            <color indexed="81"/>
            <rFont val="Tahoma"/>
            <family val="2"/>
          </rPr>
          <t>PTI: 
Transfer Distribution Factor, OTDF for the Contigency, PTDF for the base case</t>
        </r>
      </text>
    </comment>
    <comment ref="M12" authorId="0">
      <text>
        <r>
          <rPr>
            <sz val="9"/>
            <color indexed="81"/>
            <rFont val="Tahoma"/>
            <family val="2"/>
          </rPr>
          <t>PTI: 
Line Outage Distribution Factor (single branch outages only)</t>
        </r>
      </text>
    </comment>
    <comment ref="N12" authorId="0">
      <text>
        <r>
          <rPr>
            <sz val="9"/>
            <color indexed="81"/>
            <rFont val="Tahoma"/>
            <family val="2"/>
          </rPr>
          <t>PTI: 
Power Transfer Distribution Factor(Base Case )</t>
        </r>
      </text>
    </comment>
    <comment ref="O12" authorId="0">
      <text>
        <r>
          <rPr>
            <sz val="9"/>
            <color indexed="81"/>
            <rFont val="Tahoma"/>
            <family val="2"/>
          </rPr>
          <t>PTI: 
Pre-Shift Base Case Flow</t>
        </r>
      </text>
    </comment>
    <comment ref="P12" authorId="0">
      <text>
        <r>
          <rPr>
            <sz val="9"/>
            <color indexed="81"/>
            <rFont val="Tahoma"/>
            <family val="2"/>
          </rPr>
          <t>PTI: 
PostShift BaseCase MW Flow</t>
        </r>
      </text>
    </comment>
  </commentList>
</comments>
</file>

<file path=xl/comments6.xml><?xml version="1.0" encoding="utf-8"?>
<comments xmlns="http://schemas.openxmlformats.org/spreadsheetml/2006/main">
  <authors>
    <author>Dusty Jones</author>
  </authors>
  <commentList>
    <comment ref="A12" authorId="0">
      <text>
        <r>
          <rPr>
            <sz val="9"/>
            <color indexed="81"/>
            <rFont val="Tahoma"/>
            <family val="2"/>
          </rPr>
          <t>PTI: 
Exporting Subsystem</t>
        </r>
      </text>
    </comment>
    <comment ref="B12" authorId="0">
      <text>
        <r>
          <rPr>
            <sz val="9"/>
            <color indexed="81"/>
            <rFont val="Tahoma"/>
            <family val="2"/>
          </rPr>
          <t>PTI: 
Importing Subsystem</t>
        </r>
      </text>
    </comment>
    <comment ref="C12" authorId="0">
      <text>
        <r>
          <rPr>
            <sz val="9"/>
            <color indexed="81"/>
            <rFont val="Tahoma"/>
            <family val="2"/>
          </rPr>
          <t>PTI: 
Maximum Test Level</t>
        </r>
      </text>
    </comment>
    <comment ref="D12" authorId="0">
      <text>
        <r>
          <rPr>
            <sz val="9"/>
            <color indexed="81"/>
            <rFont val="Tahoma"/>
            <family val="2"/>
          </rPr>
          <t>PTI: 
Number of violations</t>
        </r>
      </text>
    </comment>
    <comment ref="E12" authorId="0">
      <text>
        <r>
          <rPr>
            <sz val="9"/>
            <color indexed="81"/>
            <rFont val="Tahoma"/>
            <family val="2"/>
          </rPr>
          <t>PTI: 
First Contingency Incremental Transfer Capability</t>
        </r>
      </text>
    </comment>
    <comment ref="F12" authorId="0">
      <text>
        <r>
          <rPr>
            <sz val="9"/>
            <color indexed="81"/>
            <rFont val="Tahoma"/>
            <family val="2"/>
          </rPr>
          <t>PTI: 
*-repeated n times, R- removed at reported test level</t>
        </r>
      </text>
    </comment>
    <comment ref="G12" authorId="0">
      <text>
        <r>
          <rPr>
            <sz val="9"/>
            <color indexed="81"/>
            <rFont val="Tahoma"/>
            <family val="2"/>
          </rPr>
          <t>PTI: 
Branch, Flowgate or Interface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PTI: 
Limiting Contingency. Review MUST options for reporting options</t>
        </r>
      </text>
    </comment>
    <comment ref="I12" authorId="0">
      <text>
        <r>
          <rPr>
            <sz val="9"/>
            <color indexed="81"/>
            <rFont val="Tahoma"/>
            <family val="2"/>
          </rPr>
          <t>PTI: 
Contingency Index</t>
        </r>
      </text>
    </comment>
    <comment ref="J12" authorId="0">
      <text>
        <r>
          <rPr>
            <sz val="9"/>
            <color indexed="81"/>
            <rFont val="Tahoma"/>
            <family val="2"/>
          </rPr>
          <t>PTI: 
MW Flow before the transfer</t>
        </r>
      </text>
    </comment>
    <comment ref="K12" authorId="0">
      <text>
        <r>
          <rPr>
            <sz val="9"/>
            <color indexed="81"/>
            <rFont val="Tahoma"/>
            <family val="2"/>
          </rPr>
          <t>PTI: 
Rating (Base case or Contingent)</t>
        </r>
      </text>
    </comment>
    <comment ref="L12" authorId="0">
      <text>
        <r>
          <rPr>
            <sz val="9"/>
            <color indexed="81"/>
            <rFont val="Tahoma"/>
            <family val="2"/>
          </rPr>
          <t>PTI: 
Transfer Distribution Factor, OTDF for the Contigency, PTDF for the base case</t>
        </r>
      </text>
    </comment>
    <comment ref="M12" authorId="0">
      <text>
        <r>
          <rPr>
            <sz val="9"/>
            <color indexed="81"/>
            <rFont val="Tahoma"/>
            <family val="2"/>
          </rPr>
          <t>PTI: 
Line Outage Distribution Factor (single branch outages only)</t>
        </r>
      </text>
    </comment>
    <comment ref="N12" authorId="0">
      <text>
        <r>
          <rPr>
            <sz val="9"/>
            <color indexed="81"/>
            <rFont val="Tahoma"/>
            <family val="2"/>
          </rPr>
          <t>PTI: 
Power Transfer Distribution Factor(Base Case )</t>
        </r>
      </text>
    </comment>
    <comment ref="O12" authorId="0">
      <text>
        <r>
          <rPr>
            <sz val="9"/>
            <color indexed="81"/>
            <rFont val="Tahoma"/>
            <family val="2"/>
          </rPr>
          <t>PTI: 
Pre-Shift Base Case Flow</t>
        </r>
      </text>
    </comment>
    <comment ref="P12" authorId="0">
      <text>
        <r>
          <rPr>
            <sz val="9"/>
            <color indexed="81"/>
            <rFont val="Tahoma"/>
            <family val="2"/>
          </rPr>
          <t>PTI: 
PostShift BaseCase MW Flow</t>
        </r>
      </text>
    </comment>
    <comment ref="S12" authorId="0">
      <text>
        <r>
          <rPr>
            <sz val="9"/>
            <color indexed="81"/>
            <rFont val="Tahoma"/>
            <family val="2"/>
          </rPr>
          <t>PTI: 
Branch, Flowgate or Interface</t>
        </r>
      </text>
    </comment>
  </commentList>
</comments>
</file>

<file path=xl/sharedStrings.xml><?xml version="1.0" encoding="utf-8"?>
<sst xmlns="http://schemas.openxmlformats.org/spreadsheetml/2006/main" count="1262" uniqueCount="403">
  <si>
    <t>FCITC Single Study</t>
  </si>
  <si>
    <t xml:space="preserve"> 2023 RTEP SUMMER PEAK CASE</t>
  </si>
  <si>
    <t xml:space="preserve"> CEII DO NOT RELEASE.</t>
  </si>
  <si>
    <t>Subsys.File M:\EIPC\2014\RunFiles\HeatWave_Drought\HeatWave_Drought_23S.sub</t>
  </si>
  <si>
    <t>Monit.File  M:\EIPC\2014\RunFiles\HeatWave_Drought\HeatWave_Drought_23S_FRCC.mon</t>
  </si>
  <si>
    <t>Contin.File M:\EIPC\2014\RunFiles\HeatWave_Drought\HeatWave_Drought_23S_FRCC.con</t>
  </si>
  <si>
    <t>Exclud.File none</t>
  </si>
  <si>
    <t>From</t>
  </si>
  <si>
    <t>To</t>
  </si>
  <si>
    <t>Transfer Level</t>
  </si>
  <si>
    <t>N</t>
  </si>
  <si>
    <t>FCITC</t>
  </si>
  <si>
    <t>Flag</t>
  </si>
  <si>
    <t>Limiting Constraint</t>
  </si>
  <si>
    <t>Contingency</t>
  </si>
  <si>
    <t>Ncon</t>
  </si>
  <si>
    <t>PreShift</t>
  </si>
  <si>
    <t>Rating</t>
  </si>
  <si>
    <t>TDF</t>
  </si>
  <si>
    <t>LODF</t>
  </si>
  <si>
    <t>PTDF</t>
  </si>
  <si>
    <t>Base Case Init</t>
  </si>
  <si>
    <t>Base Case Final</t>
  </si>
  <si>
    <t>SOURCE</t>
  </si>
  <si>
    <t>SINK</t>
  </si>
  <si>
    <t>*</t>
  </si>
  <si>
    <t>L:380015 8THALMANN    500 400356 DUVAL        500  1</t>
  </si>
  <si>
    <t>C:380014 8HATCH       500 400356 DUVAL        500 1</t>
  </si>
  <si>
    <t xml:space="preserve">Open 380014 8HATCH       500 400356 DUVAL        500 1 </t>
  </si>
  <si>
    <t>L:380014 8HATCH       500 400356 DUVAL        500  1</t>
  </si>
  <si>
    <t>C:380015 8THALMANN    500 400356 DUVAL        500 1</t>
  </si>
  <si>
    <t xml:space="preserve">Open 380015 8THALMANN    500 400356 DUVAL        500 1 </t>
  </si>
  <si>
    <t>Monit.File  M:\EIPC\2014\RunFiles\HeatWave_Drought\HeatWave_Drought_23S_MISO.mon</t>
  </si>
  <si>
    <t>Contin.File M:\EIPC\2014\RunFiles\HeatWave_Drought\HeatWave_Drought_23S_MISO.con</t>
  </si>
  <si>
    <t>L:340624 5BRTAP       161 360043 5PARADISE FP 161  1</t>
  </si>
  <si>
    <t>Base Case</t>
  </si>
  <si>
    <t>L:300041 7FRANKS      345 344154 7BLAND       345  1</t>
  </si>
  <si>
    <t>C:344224 7CALAWY 1    345 344327 7LOOSECRK    345 1</t>
  </si>
  <si>
    <t xml:space="preserve">Open 344224 7CALAWY 1    345 344327 7LOOSECRK    345 1 </t>
  </si>
  <si>
    <t>L:344974 7LUTESVIL    345 345773 7ST FRANC    345  1</t>
  </si>
  <si>
    <t>C:346992 7E W FKFT    345 360002 7SHAWNEE FP  345 1</t>
  </si>
  <si>
    <t xml:space="preserve">Open 346992 7E W FKFT    345 360002 7SHAWNEE FP  345 1 </t>
  </si>
  <si>
    <t>L:346895 7COFFEEN     345 348151 7ROXFORD     345  1</t>
  </si>
  <si>
    <t>C:348493 7XENIA       345 348827 7W MT VERNON 345 1</t>
  </si>
  <si>
    <t xml:space="preserve">Open 348493 7XENIA       345 348827 7W MT VERNON 345 1 </t>
  </si>
  <si>
    <t>L:345667 7RUSH 1      345 345668 7RUSH 2      345  Z</t>
  </si>
  <si>
    <t>L:347830 7NEWTON      345 348493 7XENIA       345  1</t>
  </si>
  <si>
    <t>C:346895 7COFFEEN     345 348151 7ROXFORD     345 1</t>
  </si>
  <si>
    <t xml:space="preserve">Open 346895 7COFFEEN     345 348151 7ROXFORD     345 1 </t>
  </si>
  <si>
    <t>L:348493 7XENIA       345 348827 7W MT VERNON 345  1</t>
  </si>
  <si>
    <t>L:300038 7ESSEX       345 344974 7LUTESVIL    345  1</t>
  </si>
  <si>
    <t>C:300041 7FRANKS      345 344154 7BLAND       345 1</t>
  </si>
  <si>
    <t xml:space="preserve">Open 300041 7FRANKS      345 344154 7BLAND       345 1 </t>
  </si>
  <si>
    <t>L:346992 7E W FKFT    345 360002 7SHAWNEE FP  345  1</t>
  </si>
  <si>
    <t>C:344974 7LUTESVIL    345 345773 7ST FRANC    345 1</t>
  </si>
  <si>
    <t xml:space="preserve">Open 344974 7LUTESVIL    345 345773 7ST FRANC    345 1 </t>
  </si>
  <si>
    <t>L:346992 7E W FKFT    345 348827 7W MT VERNON 345  1</t>
  </si>
  <si>
    <t>L:336562 8FRANKLIN%   500 336839 8R.BRASWELL% 500  1</t>
  </si>
  <si>
    <t>C:336562 8FRANKLIN%   500 336820 8GGNS%       500 1</t>
  </si>
  <si>
    <t xml:space="preserve">Open 336562 8FRANKLIN%   500 336820 8GGNS%       500 1 </t>
  </si>
  <si>
    <t>L:344224 7CALAWY 1    345 344327 7LOOSECRK    345  1</t>
  </si>
  <si>
    <t>L:300041 7FRANKS      345 344327 7LOOSECRK    345  1</t>
  </si>
  <si>
    <t>Monit.File  M:\EIPC\2014\RunFiles\HeatWave_Drought\HeatWave_Drought_23S_NPCC.mon</t>
  </si>
  <si>
    <t>Contin.File M:\EIPC\2014\RunFiles\HeatWave_Drought\HeatWave_Drought_23S_NPCC.con</t>
  </si>
  <si>
    <t>L:135415 PACKARD2     230 147842 NIAGAR2W     230  2</t>
  </si>
  <si>
    <t>C:T:61&amp;64</t>
  </si>
  <si>
    <t xml:space="preserve">Open 135415 PACKARD2     230 147842 NIAGAR2W     230 1 </t>
  </si>
  <si>
    <t xml:space="preserve">Open 130766 ROBIN230     230 147841 NIAGAR2E     230 1 </t>
  </si>
  <si>
    <t>L:135415 PACKARD2     230 147842 NIAGAR2W     230  1</t>
  </si>
  <si>
    <t>C:T:62&amp;PA27</t>
  </si>
  <si>
    <t xml:space="preserve">Open 135415 PACKARD2     230 147842 NIAGAR2W     230 2 </t>
  </si>
  <si>
    <t xml:space="preserve">Open 147842 NIAGAR2W     230 157063 BECK_#2_PA27 230 1 </t>
  </si>
  <si>
    <t>L:135305 SAWYER80     230 135414 HUNTLEY2     230  1</t>
  </si>
  <si>
    <t>C:135306 SAWYER79     230 135414 HUNTLEY2     230 1</t>
  </si>
  <si>
    <t xml:space="preserve">Open 135306 SAWYER79     230 135414 HUNTLEY2     230 1 </t>
  </si>
  <si>
    <t>L:130762 GARDV230     230 130767 STOLE230     230  1</t>
  </si>
  <si>
    <t>C:T:77&amp;78</t>
  </si>
  <si>
    <t xml:space="preserve">Open 135307 SAWYERB1     230 135436 SAWYER23    23.0 1 </t>
  </si>
  <si>
    <t xml:space="preserve">Open 135303 SAWYER77     230 135307 SAWYERB1     230 1 </t>
  </si>
  <si>
    <t xml:space="preserve">Open 135303 SAWYER77     230 135414 HUNTLEY2     230 1 </t>
  </si>
  <si>
    <t xml:space="preserve">Open 135303 SAWYER77     230 135415 PACKARD2     230 1 </t>
  </si>
  <si>
    <t xml:space="preserve">Open 135308 SAWYERB2     230 135436 SAWYER23    23.0 1 </t>
  </si>
  <si>
    <t xml:space="preserve">Open 135304 SAWYER78     230 135308 SAWYERB2     230 1 </t>
  </si>
  <si>
    <t xml:space="preserve">Open 135304 SAWYER78     230 135414 HUNTLEY2     230 2 </t>
  </si>
  <si>
    <t xml:space="preserve">Open 135304 SAWYER78     230 135415 PACKARD2     230 2 </t>
  </si>
  <si>
    <t>L:135304 SAWYER78     230 135415 PACKARD2     230  2</t>
  </si>
  <si>
    <t>C:135303 SAWYER77     230 135415 PACKARD2     230 1</t>
  </si>
  <si>
    <t>L:135303 SAWYER77     230 135415 PACKARD2     230  1</t>
  </si>
  <si>
    <t>C:135304 SAWYER78     230 135415 PACKARD2     230 2</t>
  </si>
  <si>
    <t>L:135306 SAWYER79     230 135414 HUNTLEY2     230  1</t>
  </si>
  <si>
    <t>C:135305 SAWYER80     230 135419 SUNY-80      230 1</t>
  </si>
  <si>
    <t xml:space="preserve">Open 135305 SAWYER80     230 135419 SUNY-80      230 1 </t>
  </si>
  <si>
    <t>L:135305 SAWYER80     230 135419 SUNY-80      230  1</t>
  </si>
  <si>
    <t>L:135306 SAWYER79     230 135418 SUNY-79      230  1</t>
  </si>
  <si>
    <t>L:135413 GRDNVL2      230 135418 SUNY-79      230  1</t>
  </si>
  <si>
    <t>C:135413 GRDNVL2      230 135419 SUNY-80      230 1</t>
  </si>
  <si>
    <t xml:space="preserve">Open 135413 GRDNVL2      230 135419 SUNY-80      230 1 </t>
  </si>
  <si>
    <t>L:135413 GRDNVL2      230 135419 SUNY-80      230  1</t>
  </si>
  <si>
    <t>C:135413 GRDNVL2      230 135418 SUNY-79      230 1</t>
  </si>
  <si>
    <t xml:space="preserve">Open 135413 GRDNVL2      230 135418 SUNY-79      230 1 </t>
  </si>
  <si>
    <t>L:135303 SAWYER77     230 135414 HUNTLEY2     230  1</t>
  </si>
  <si>
    <t>L:135304 SAWYER78     230 135414 HUNTLEY2     230  2</t>
  </si>
  <si>
    <t>L:130755 OAKDL345     345 130839 OAK2M115     115  1</t>
  </si>
  <si>
    <t>C:SB:OAKD345_31-B322</t>
  </si>
  <si>
    <t xml:space="preserve">Open 130755 OAKDL345     345 130757 WATRC345     345 1 </t>
  </si>
  <si>
    <t xml:space="preserve">Open 130840 OAK3M115     115 131075 OAKDAL34    34.5 1 </t>
  </si>
  <si>
    <t xml:space="preserve">Open 130755 OAKDL345     345 130840 OAK3M115     115 1 </t>
  </si>
  <si>
    <t xml:space="preserve">Open 130838 OAKDL115     115 130840 OAK3M115     115 1 </t>
  </si>
  <si>
    <t>L:135250 DUNKIRK      230 135251 S RIPLEY     230  1</t>
  </si>
  <si>
    <t>L:135251 S RIPLEY     230 200654 26ERIE E     230  1</t>
  </si>
  <si>
    <t>C:135398 SW345        345 200942 FARM_V_345   345 1</t>
  </si>
  <si>
    <t xml:space="preserve">Open 135398 SW345        345 200942 FARM_V_345   345 1 </t>
  </si>
  <si>
    <t>L:135250 DUNKIRK      230 135413 GRDNVL2      230  2</t>
  </si>
  <si>
    <t>C:135413 GRDNVL2      230 146000 BALLHILL     230 1</t>
  </si>
  <si>
    <t xml:space="preserve">Open 135413 GRDNVL2      230 146000 BALLHILL     230 1 </t>
  </si>
  <si>
    <t>L:135413 GRDNVL2      230 146000 BALLHILL     230  1</t>
  </si>
  <si>
    <t>C:B:DUNKG3</t>
  </si>
  <si>
    <t xml:space="preserve">Open 135250 DUNKIRK      230 135413 GRDNVL2      230 2 </t>
  </si>
  <si>
    <t xml:space="preserve">Open 135250 DUNKIRK      230 135273 DUNKIRK1     115 1 </t>
  </si>
  <si>
    <t>L:135250 DUNKIRK      230 146000 BALLHILL     230  1</t>
  </si>
  <si>
    <t>L:130762 GARDV230     230 135413 GRDNVL2      230  1</t>
  </si>
  <si>
    <t>L:130768 WATRC230     230 130876 HILSD230L69  230  1</t>
  </si>
  <si>
    <t>C:130757 WATRC345     345 200930 26MAINESBURG 345 1</t>
  </si>
  <si>
    <t xml:space="preserve">Open 130757 WATRC345     345 200930 26MAINESBURG 345 1 </t>
  </si>
  <si>
    <t>L:131157 CLARKCRNS    345 136153 LAFAYTTE     345  1</t>
  </si>
  <si>
    <t>C:130753 FRASR345     345 130755 OAKDL345     345 1</t>
  </si>
  <si>
    <t xml:space="preserve">Open 130753 FRASR345     345 130755 OAKDL345     345 1 </t>
  </si>
  <si>
    <t>L:135398 SW345        345 200942 FARM_V_345   345  1</t>
  </si>
  <si>
    <t>C:R:EESR/WF/NWES</t>
  </si>
  <si>
    <t xml:space="preserve">Open 135251 S RIPLEY     230 200654 26ERIE E     230 1 </t>
  </si>
  <si>
    <t xml:space="preserve">Open 135277 FALCONER     115 200579 26WARREN     115 1 </t>
  </si>
  <si>
    <t xml:space="preserve">Open 130836 N.WAV115     115 200676 26E.SAYRE    115 1 </t>
  </si>
  <si>
    <t>L:130755 OAKDL345     345 131157 CLARKCRNS    345  1</t>
  </si>
  <si>
    <t>L:130755 OAKDL345     345 130757 WATRC345     345  1</t>
  </si>
  <si>
    <t>L:130763 HILSD230     230 200675 26E.TWANDA   230  1</t>
  </si>
  <si>
    <t>L:130757 WATRC345     345 200930 26MAINESBURG 345  1</t>
  </si>
  <si>
    <t>C:R:C398/NWES</t>
  </si>
  <si>
    <t xml:space="preserve">Open 200675 26E.TWANDA   230 200940 26SCOTCHHLLW 230 1 </t>
  </si>
  <si>
    <t xml:space="preserve">Open 200701 26GROVER     230 200940 26SCOTCHHLLW 230 1 </t>
  </si>
  <si>
    <t xml:space="preserve">Open 130763 HILSD230     230 200675 26E.TWANDA   230 1 </t>
  </si>
  <si>
    <t xml:space="preserve">Open 200674 26TOWANDA    115 200675 26E.TWANDA   230 3 </t>
  </si>
  <si>
    <t>C:130765 OAKDL230     230 130838 OAKDL115     115 1</t>
  </si>
  <si>
    <t xml:space="preserve">Open 130765 OAKDL230     230 130838 OAKDL115     115 1 </t>
  </si>
  <si>
    <t>L:130757 WATRC345     345 130768 WATRC230     230  1</t>
  </si>
  <si>
    <t>C:SB:WATRC345_31-2</t>
  </si>
  <si>
    <t xml:space="preserve">Open 130757 WATRC345     345 130768 WATRC230     230 2 </t>
  </si>
  <si>
    <t>L:130753 FRASR345     345 130755 OAKDL345     345  1</t>
  </si>
  <si>
    <t xml:space="preserve">Open 130755 OAKDL345     345 131157 CLARKCRNS    345 1 </t>
  </si>
  <si>
    <t>L:136150 CLAY         345 149001 PANNELL3     345  2</t>
  </si>
  <si>
    <t>C:SB:CLAY345_R10</t>
  </si>
  <si>
    <t xml:space="preserve">Open 136150 CLAY         345 149001 PANNELL3     345 1 </t>
  </si>
  <si>
    <t xml:space="preserve">Open 136150 CLAY         345 136181 CLAY         115 1 </t>
  </si>
  <si>
    <t>L:136150 CLAY         345 149001 PANNELL3     345  1</t>
  </si>
  <si>
    <t>C:SB:CLAY345_R20</t>
  </si>
  <si>
    <t xml:space="preserve">Open 136150 CLAY         345 149001 PANNELL3     345 2 </t>
  </si>
  <si>
    <t>L:130756 STOLE345     345 135398 SW345        345  1</t>
  </si>
  <si>
    <t>C:SB:DUNK230_R1312</t>
  </si>
  <si>
    <t xml:space="preserve">Open 135250 DUNKIRK      230 135251 S RIPLEY     230 1 </t>
  </si>
  <si>
    <t xml:space="preserve">Open 135250 DUNKIRK      230 146000 BALLHILL     230 1 </t>
  </si>
  <si>
    <t xml:space="preserve">Open 135250 DUNKIRK      230 135273 DUNKIRK1     115 2 </t>
  </si>
  <si>
    <t>Monit.File  M:\EIPC\2014\RunFiles\HeatWave_Drought\HeatWave_Drought_23S_PJM.mon</t>
  </si>
  <si>
    <t>Contin.File M:\EIPC\2014\RunFiles\HeatWave_Drought\HeatWave_Drought_23S_PJM.con</t>
  </si>
  <si>
    <t>L:200004 CNASTONE     500 200013 PEACHBTM     500  1</t>
  </si>
  <si>
    <t>C:200016 3 MILE I     500 912130 X4-020 TAP   500 1</t>
  </si>
  <si>
    <t xml:space="preserve">Open 200016 3 MILE I     500 912130 X4-020 TAP   500 1 </t>
  </si>
  <si>
    <t>L:314686 6CLOVER      230 314697 6HALIFAX     230  1</t>
  </si>
  <si>
    <t>C:304183 8WAKE 500 TT 500 314935 8BRUNSWICK   500 1</t>
  </si>
  <si>
    <t xml:space="preserve">Open 304183 8WAKE 500 TT 500 314935 8BRUNSWICK   500 1 </t>
  </si>
  <si>
    <t>L:200003 BRIGHTON     500 200004 CNASTONE     500  1</t>
  </si>
  <si>
    <t>L:304070 6PERSON230 T 230 314697 6HALIFAX     230  1</t>
  </si>
  <si>
    <t>C:235101 01BEDNGT     500 235103 01BLACKO     500 1</t>
  </si>
  <si>
    <t xml:space="preserve">Open 235101 01BEDNGT     500 235103 01BLACKO     500 1 </t>
  </si>
  <si>
    <t>L:242514 05J.FERR     765 242520 05J.FERR     500  1</t>
  </si>
  <si>
    <t>L:304451 6PA-GREENVIL 230 314574 6EVERETS     230  1</t>
  </si>
  <si>
    <t>L:200011 KEYSTONE     500 235104 01CABOT      500  1</t>
  </si>
  <si>
    <t>C:235116 01YUKON      500 235118 01SOBEND     500 1</t>
  </si>
  <si>
    <t xml:space="preserve">Open 235116 01YUKON      500 235118 01SOBEND     500 1 </t>
  </si>
  <si>
    <t>L:242513 05CULLOD     765 242517 05WYOMIN     765  1</t>
  </si>
  <si>
    <t>C:242510 05BAKER      765 242511 05BROADF     765 1</t>
  </si>
  <si>
    <t xml:space="preserve">Open 242510 05BAKER      765 242511 05BROADF     765 1 </t>
  </si>
  <si>
    <t>L:242511 05BROADF     765 242518 05BROADF     500  4</t>
  </si>
  <si>
    <t>C:242514 05J.FERR     765 242520 05J.FERR     500 1</t>
  </si>
  <si>
    <t xml:space="preserve">Open 242514 05J.FERR     765 242520 05J.FERR     500 1 </t>
  </si>
  <si>
    <t>L:200927 26FOURMILE   115 200928 26FOURMILE   230 6F</t>
  </si>
  <si>
    <t>C:200819 26ERIE SE    230 200928 26FOURMILE   230 1F</t>
  </si>
  <si>
    <t xml:space="preserve">Open 200819 26ERIE SE    230 200928 26FOURMILE   230 1F </t>
  </si>
  <si>
    <t>L:314569 6EARLEYS     230 314574 6EVERETS     230  1</t>
  </si>
  <si>
    <t>L:238544 02ASH_3      138 239082 02S8-ATT     345  8</t>
  </si>
  <si>
    <t>C:238547 02AT         345 239036 02PERRY      345 1</t>
  </si>
  <si>
    <t xml:space="preserve">Open 238547 02AT         345 239036 02PERRY      345 1 </t>
  </si>
  <si>
    <t>L:242520 05J.FERR     500 306719 8ANTIOCH     500  1</t>
  </si>
  <si>
    <t>L:242518 05BROADF     500 360106 8SULLIVAN TN 500  1</t>
  </si>
  <si>
    <t>L:200928 26FOURMILE   230 903645 W3-099 TAP   230  1</t>
  </si>
  <si>
    <t>L:200654 26ERIE E     230 903645 W3-099 TAP   230  1</t>
  </si>
  <si>
    <t>C:200595 26WAYNE      345 200826 26HANDSMLK   345 1</t>
  </si>
  <si>
    <t xml:space="preserve">Open 200595 26WAYNE      345 200826 26HANDSMLK   345 1 </t>
  </si>
  <si>
    <t>L:200819 26ERIE SE    230 200928 26FOURMILE   230 1F</t>
  </si>
  <si>
    <t>C:200927 26FOURMILE   115 200928 26FOURMILE   230 6F</t>
  </si>
  <si>
    <t xml:space="preserve">Open 200927 26FOURMILE   115 200928 26FOURMILE   230 6F </t>
  </si>
  <si>
    <t>L:200706 26N.MESHPN   230 200708 26OXBOW      230  1</t>
  </si>
  <si>
    <t>C:200857 26MARSHALL   230 200909 26LOBO+      230 1</t>
  </si>
  <si>
    <t xml:space="preserve">Open 200857 26MARSHALL   230 200909 26LOBO+      230 1 </t>
  </si>
  <si>
    <t>L:200708 26OXBOW      230 208009 LACK         230  1</t>
  </si>
  <si>
    <t>L:242510 05BAKER      765 242511 05BROADF     765  1</t>
  </si>
  <si>
    <t>C:242513 05CULLOD     765 242517 05WYOMIN     765 1</t>
  </si>
  <si>
    <t xml:space="preserve">Open 242513 05CULLOD     765 242517 05WYOMIN     765 1 </t>
  </si>
  <si>
    <t>L:200767 26HOMER CT   230 200795 26SHELOCTA   230  1</t>
  </si>
  <si>
    <t>C:200769 26HOMER CY   345 235129 01ARMSTRONG  345 1F</t>
  </si>
  <si>
    <t xml:space="preserve">Open 200769 26HOMER CY   345 235129 01ARMSTRONG  345 1F </t>
  </si>
  <si>
    <t>L:200706 26N.MESHPN   230 200924 26CANYON     230 1F</t>
  </si>
  <si>
    <t>L:200675 26E.TWANDA   230 200924 26CANYON     230 1F</t>
  </si>
  <si>
    <t>L:200011 KEYSTONE     500 235118 01SOBEND     500  1</t>
  </si>
  <si>
    <t>C:200011 KEYSTONE     500 235104 01CABOT      500 1</t>
  </si>
  <si>
    <t xml:space="preserve">Open 200011 KEYSTONE     500 235104 01CABOT      500 1 </t>
  </si>
  <si>
    <t>L:235105 01DOUBS      500 314925 8PL VIEW     500  1</t>
  </si>
  <si>
    <t>C:200019 BURCHES      500 314922 8POSSUM      500 1</t>
  </si>
  <si>
    <t xml:space="preserve">Open 200019 BURCHES      500 314922 8POSSUM      500 1 </t>
  </si>
  <si>
    <t>C:200675 26E.TWANDA   230 907461 X1-109 C     230 1</t>
  </si>
  <si>
    <t xml:space="preserve">Open 200675 26E.TWANDA   230 907461 X1-109 C     230 1 </t>
  </si>
  <si>
    <t>L:200769 26HOMER CY   345 B$0211             1.00  N</t>
  </si>
  <si>
    <t>C:3Wnd: OPEN B$0411              S</t>
  </si>
  <si>
    <t xml:space="preserve">Open 200767 26HOMER CT   230 B$0411             1.00 S </t>
  </si>
  <si>
    <t xml:space="preserve">Open 200769 26HOMER CY   345 B$0411             1.00 S </t>
  </si>
  <si>
    <t xml:space="preserve">Open 202641 26HOMERCITYS23.0 B$0411             1.00 S </t>
  </si>
  <si>
    <t>L:200769 26HOMER CY   345 B$0411             1.00  S</t>
  </si>
  <si>
    <t>C:3Wnd: OPEN B$0211              N</t>
  </si>
  <si>
    <t xml:space="preserve">Open 200767 26HOMER CT   230 B$0211             1.00 N </t>
  </si>
  <si>
    <t xml:space="preserve">Open 200769 26HOMER CY   345 B$0211             1.00 N </t>
  </si>
  <si>
    <t xml:space="preserve">Open 202640 26HOMERCITYN23.0 B$0211             1.00 N </t>
  </si>
  <si>
    <t>L:342835 7N CLARK     345 342838 7SPURLOCK    345  1</t>
  </si>
  <si>
    <t>C:242511 05BROADF     765 242518 05BROADF     500 4</t>
  </si>
  <si>
    <t xml:space="preserve">Open 242511 05BROADF     765 242518 05BROADF     500 4 </t>
  </si>
  <si>
    <t>L:200767 26HOMER CT   230 B$0211             1.00  N</t>
  </si>
  <si>
    <t>L:200767 26HOMER CT   230 B$0411             1.00  S</t>
  </si>
  <si>
    <t>L:200795 26SHELOCTA   230 200810 26KEYSTONE   230  1</t>
  </si>
  <si>
    <t>C:200005 CONEM-GH     500 200011 KEYSTONE     500 1</t>
  </si>
  <si>
    <t xml:space="preserve">Open 200005 CONEM-GH     500 200011 KEYSTONE     500 1 </t>
  </si>
  <si>
    <t>L:242508 05AMOS       765 242513 05CULLOD     765  1</t>
  </si>
  <si>
    <t>C:242513 05CULLOD     765 242923 05GAVIN      765 1</t>
  </si>
  <si>
    <t xml:space="preserve">Open 242513 05CULLOD     765 242923 05GAVIN      765 1 </t>
  </si>
  <si>
    <t>C:135251 S RIPLEY     230 200654 26ERIE E     230 1</t>
  </si>
  <si>
    <t>C:200004 CNASTONE     500 200013 PEACHBTM     500 1</t>
  </si>
  <si>
    <t xml:space="preserve">Open 200004 CNASTONE     500 200013 PEACHBTM     500 1 </t>
  </si>
  <si>
    <t>L:314903 8CHCKAHM     500 314924 8SURRY       500  1</t>
  </si>
  <si>
    <t>C:314902 8CARSON      500 314914 8MDLTHAN     500 1</t>
  </si>
  <si>
    <t xml:space="preserve">Open 314902 8CARSON      500 314914 8MDLTHAN     500 1 </t>
  </si>
  <si>
    <t>L:304183 8WAKE 500 TT 500 314935 8BRUNSWICK   500  1</t>
  </si>
  <si>
    <t>L:200568 26ERIE SO.   230 200600 26ERIE SO    345  5</t>
  </si>
  <si>
    <t>C:200600 26ERIE SO    345 200819 26ERIE SE    230 8</t>
  </si>
  <si>
    <t xml:space="preserve">Open 200600 26ERIE SO    345 200819 26ERIE SE    230 8 </t>
  </si>
  <si>
    <t>L:314914 8MDLTHAN     500 314918 8NO ANNA     500  1</t>
  </si>
  <si>
    <t>C:314908 8ELMONT      500 314911 8LDYSMTH     500 1</t>
  </si>
  <si>
    <t xml:space="preserve">Open 314908 8ELMONT      500 314911 8LDYSMTH     500 1 </t>
  </si>
  <si>
    <t>L:200599 26ERIE W     345 238547 02AT         345  1</t>
  </si>
  <si>
    <t>L:200599 26ERIE W     345 200600 26ERIE SO    345  1</t>
  </si>
  <si>
    <t>C:200595 26WAYNE      345 200599 26ERIE W     345 1</t>
  </si>
  <si>
    <t xml:space="preserve">Open 200595 26WAYNE      345 200599 26ERIE W     345 1 </t>
  </si>
  <si>
    <t>L:238547 02AT         345 239082 02S8-ATT     345  1</t>
  </si>
  <si>
    <t>Monit.File  M:\EIPC\2014\RunFiles\HeatWave_Drought\HeatWave_Drought_23S_SERC.mon</t>
  </si>
  <si>
    <t>Contin.File M:\EIPC\2014\RunFiles\HeatWave_Drought\HeatWave_Drought_23S_SERC.con</t>
  </si>
  <si>
    <t>C:360015 8MARSHALL KY 500 360040 8CUMBERLAND  500 1</t>
  </si>
  <si>
    <t xml:space="preserve">Open 360015 8MARSHALL KY 500 360040 8CUMBERLAND  500 1 </t>
  </si>
  <si>
    <t>L:306008 8OCONEE      500 380011 8S HALL      500  1</t>
  </si>
  <si>
    <t>C:380021 8MOSTELLER   500 382499 8CONASAUGA   500 1</t>
  </si>
  <si>
    <t xml:space="preserve">Open 380021 8MOSTELLER   500 382499 8CONASAUGA   500 1 </t>
  </si>
  <si>
    <t>L:324072 8PINEVL      500 324112 7PINEVIL     345  1</t>
  </si>
  <si>
    <t>C:242518 05BROADF     500 360106 8SULLIVAN TN 500 1</t>
  </si>
  <si>
    <t xml:space="preserve">Open 242518 05BROADF     500 360106 8SULLIVAN TN 500 1 </t>
  </si>
  <si>
    <t>L:380011 8S HALL      500 382035 6S HALL LS   230  1</t>
  </si>
  <si>
    <t>C:380003 8NORCROSS    500 380011 8S HALL      500 1</t>
  </si>
  <si>
    <t xml:space="preserve">Open 380003 8NORCROSS    500 380011 8S HALL      500 1 </t>
  </si>
  <si>
    <t>L:306337 8NEWPORT     500 306546 8MCGUIRE     500  1</t>
  </si>
  <si>
    <t>C:306540 6MCGUIRE     230 306546 8MCGUIRE     500 A1</t>
  </si>
  <si>
    <t xml:space="preserve">Open 306540 6MCGUIRE     230 306546 8MCGUIRE     500 A1 </t>
  </si>
  <si>
    <t>C:242520 05J.FERR     500 306719 8ANTIOCH     500 1</t>
  </si>
  <si>
    <t xml:space="preserve">Open 242520 05J.FERR     500 306719 8ANTIOCH     500 1 </t>
  </si>
  <si>
    <t>L:360081 8SEQUOYAH NP 500 360662 8BRADLEY TN  500  1</t>
  </si>
  <si>
    <t>C:306008 8OCONEE      500 380011 8S HALL      500 1</t>
  </si>
  <si>
    <t xml:space="preserve">Open 306008 8OCONEE      500 380011 8S HALL      500 1 </t>
  </si>
  <si>
    <t>L:306008 8OCONEE      500 309002 8KATRTRT     500 Z1</t>
  </si>
  <si>
    <t>C:306113 8JOCASSE     500 307690 6JOCASSE BK  230 1</t>
  </si>
  <si>
    <t xml:space="preserve">Open 306113 8JOCASSE     500 307690 6JOCASSE BK  230 1 </t>
  </si>
  <si>
    <t>L:324100 7ALCALDE     345 324102 7BROWN N     345  1</t>
  </si>
  <si>
    <t>C:324112 7PINEVIL     345 325074 7W.GARRKU    345 1</t>
  </si>
  <si>
    <t xml:space="preserve">Open 324112 7PINEVIL     345 325074 7W.GARRKU    345 1 </t>
  </si>
  <si>
    <t>L:306007 6OCONEE      230 306008 8OCONEE      500 A1</t>
  </si>
  <si>
    <t>C:306113 8JOCASSE     500 309002 8KATRTRT     500 1</t>
  </si>
  <si>
    <t xml:space="preserve">Open 306113 8JOCASSE     500 309002 8KATRTRT     500 1 </t>
  </si>
  <si>
    <t>L:306712 6ANTIOCH     230 306716 6MITCH R     230  2</t>
  </si>
  <si>
    <t>C:306719 8ANTIOCH     500 309035 8ROCKSPGRTRT 500 1</t>
  </si>
  <si>
    <t xml:space="preserve">Open 306719 8ANTIOCH     500 309035 8ROCKSPGRTRT 500 1 </t>
  </si>
  <si>
    <t>L:306712 6ANTIOCH     230 306716 6MITCH R     230  1</t>
  </si>
  <si>
    <t>L:360662 8BRADLEY TN  500 382499 8CONASAUGA   500  1</t>
  </si>
  <si>
    <t>L:380021 8MOSTELLER   500 382499 8CONASAUGA   500  1</t>
  </si>
  <si>
    <t>L:360015 8MARSHALL KY 500 360040 8CUMBERLAND  500  1</t>
  </si>
  <si>
    <t>C:300035 8NEWMAD      500 338187 8DELL%       500 1</t>
  </si>
  <si>
    <t xml:space="preserve">Open 300035 8NEWMAD      500 338187 8DELL%       500 1 </t>
  </si>
  <si>
    <t>L:360081 8SEQUOYAH NP 500 360085 8WBNP #1     500  1</t>
  </si>
  <si>
    <t>C:360085 8WBNP #1     500 360110 8HIWASSEE TN 500 1</t>
  </si>
  <si>
    <t xml:space="preserve">Open 360085 8WBNP #1     500 360110 8HIWASSEE TN 500 1 </t>
  </si>
  <si>
    <t>L:360001 8SHAWNEE FP  500 360015 8MARSHALL KY 500  1</t>
  </si>
  <si>
    <t>L:380025 8MCGRAU FORD 500 380088 6MCGRAU F LS 230  1</t>
  </si>
  <si>
    <t>C:380020 8BOWEN       500 380021 8MOSTELLER   500 1</t>
  </si>
  <si>
    <t xml:space="preserve">Open 380020 8BOWEN       500 380021 8MOSTELLER   500 1 </t>
  </si>
  <si>
    <t>L:306540 6MCGUIRE     230 306546 8MCGUIRE     500 A1</t>
  </si>
  <si>
    <t>C:306337 8NEWPORT     500 306546 8MCGUIRE     500 1</t>
  </si>
  <si>
    <t xml:space="preserve">Open 306337 8NEWPORT     500 306546 8MCGUIRE     500 1 </t>
  </si>
  <si>
    <t>L:380003 8NORCROSS    500 380011 8S HALL      500  1</t>
  </si>
  <si>
    <t>C:380011 8S HALL      500 382035 6S HALL LS   230 1</t>
  </si>
  <si>
    <t xml:space="preserve">Open 380011 8S HALL      500 382035 6S HALL LS   230 1 </t>
  </si>
  <si>
    <t>L:360085 8WBNP #1     500 360110 8HIWASSEE TN 500  1</t>
  </si>
  <si>
    <t>C:360081 8SEQUOYAH NP 500 360085 8WBNP #1     500 1</t>
  </si>
  <si>
    <t xml:space="preserve">Open 360081 8SEQUOYAH NP 500 360085 8WBNP #1     500 1 </t>
  </si>
  <si>
    <t>L:324072 8PINEVL      500 324073 8POCKETN     500  1</t>
  </si>
  <si>
    <t>L:360065 8WID CRK FP  500 360081 8SEQUOYAH NP 500  1</t>
  </si>
  <si>
    <t>L:380013 8BONAIRE     500 380018 8SCHERER     500  1</t>
  </si>
  <si>
    <t>C:380015 8THALMANN    500 382158 8MCCALL RD   500 1</t>
  </si>
  <si>
    <t xml:space="preserve">Open 380015 8THALMANN    500 382158 8MCCALL RD   500 1 </t>
  </si>
  <si>
    <t>L:306113 8JOCASSE     500 309002 8KATRTRT     500  1</t>
  </si>
  <si>
    <t>L:324073 8POCKETN     500 360102 8PHIPPS B NP 500  1</t>
  </si>
  <si>
    <t>L:360097 8VOLUNTEER   500 360102 8PHIPPS B NP 500  1</t>
  </si>
  <si>
    <t>C:360001 8SHAWNEE FP  500 360693 5SHAWNEE B12 161 12</t>
  </si>
  <si>
    <t xml:space="preserve">Open 360001 8SHAWNEE FP  500 360693 5SHAWNEE B12 161 12 </t>
  </si>
  <si>
    <t>L:360081 8SEQUOYAH NP 500 360110 8HIWASSEE TN 500  1</t>
  </si>
  <si>
    <t>L:360001 8SHAWNEE FP  500 360002 7SHAWNEE FP  345 11</t>
  </si>
  <si>
    <t>L:360015 8MARSHALL KY 500 360016 5MARSHALL KY 161  1</t>
  </si>
  <si>
    <t>C:360001 8SHAWNEE FP  500 360015 8MARSHALL KY 500 1</t>
  </si>
  <si>
    <t xml:space="preserve">Open 360001 8SHAWNEE FP  500 360015 8MARSHALL KY 500 1 </t>
  </si>
  <si>
    <t>L:382035 6S HALL LS   230 382766 6S HALL B1   230 Z1</t>
  </si>
  <si>
    <t>Monit.File  M:\EIPC\2014\RunFiles\HeatWave_Drought\HeatWave_Drought_23S_SPP.mon</t>
  </si>
  <si>
    <t>Contin.File M:\EIPC\2014\RunFiles\HeatWave_Drought\HeatWave_Drought_23S_SPP.con</t>
  </si>
  <si>
    <t>L:532772 STRANGR7     345 542982 IATAN  7     345  1</t>
  </si>
  <si>
    <t>C:541200 PHILL 7      345 541201 SIBLEY 7     345 1</t>
  </si>
  <si>
    <t xml:space="preserve">Open 541200 PHILL 7      345 541201 SIBLEY 7     345 1 </t>
  </si>
  <si>
    <t>C:SB:LAPER_345_3</t>
  </si>
  <si>
    <t xml:space="preserve">Open 130824 CLARKCRNS115 115 131157 CLARKCRNS    345 1 </t>
  </si>
  <si>
    <t xml:space="preserve">  PSS(R)MUST  11.1       -- Managing and Utilizing System Transmission --  MON, NOV 17 2014  13:44 &lt;FC2001.1&gt;</t>
  </si>
  <si>
    <t>Case.File   M:\EIPC\2014\Cases\HeatWave_Drought\Pass2_10-28-2014\S23_EIPC_HeatWaveDrought_10-28-2014_20000MW-Pass2_v33.sav</t>
  </si>
  <si>
    <t xml:space="preserve">  PSS(R)MUST  11.1       -- Managing and Utilizing System Transmission --  MON, NOV 17 2014  13:48 &lt;FC2001.1&gt;</t>
  </si>
  <si>
    <t xml:space="preserve">  PSS(R)MUST  11.1       -- Managing and Utilizing System Transmission --  MON, NOV 17 2014  13:50 &lt;FC2001.1&gt;</t>
  </si>
  <si>
    <t xml:space="preserve">  PSS(R)MUST  11.1       -- Managing and Utilizing System Transmission --  MON, NOV 17 2014  14:01 &lt;FC2001.1&gt;</t>
  </si>
  <si>
    <t xml:space="preserve">  PSS(R)MUST  11.1       -- Managing and Utilizing System Transmission --  MON, NOV 17 2014  14:02 &lt;FC2001.1&gt;</t>
  </si>
  <si>
    <t xml:space="preserve">  PSS(R)MUST  11.1       -- Managing and Utilizing System Transmission --  MON, NOV 17 2014  14:03 &lt;FC2001.1&gt;</t>
  </si>
  <si>
    <t>Notes</t>
  </si>
  <si>
    <t>Additional Transfer Using STE -&gt;</t>
  </si>
  <si>
    <t>FCITC Using STE -&gt;</t>
  </si>
  <si>
    <t>INVALID LIMIT</t>
  </si>
  <si>
    <t>STE Rating Used</t>
  </si>
  <si>
    <t>DEP/DVP</t>
  </si>
  <si>
    <t>Valid - No OpGuide</t>
  </si>
  <si>
    <t>DEC/SOCO</t>
  </si>
  <si>
    <t>DEC</t>
  </si>
  <si>
    <t>DEC/AEP</t>
  </si>
  <si>
    <t>SOCO</t>
  </si>
  <si>
    <t>Valid Limit</t>
  </si>
  <si>
    <t>SOCO/TVA</t>
  </si>
  <si>
    <t>SOCO/FL</t>
  </si>
  <si>
    <t>FRCC</t>
  </si>
  <si>
    <t>MISO</t>
  </si>
  <si>
    <t>NPCC</t>
  </si>
  <si>
    <t>PJM</t>
  </si>
  <si>
    <t>SERC</t>
  </si>
  <si>
    <t>SPP</t>
  </si>
  <si>
    <t>To Bus</t>
  </si>
  <si>
    <t>From Bus</t>
  </si>
  <si>
    <t>Area</t>
  </si>
  <si>
    <t>kV</t>
  </si>
  <si>
    <t>Total</t>
  </si>
  <si>
    <t>xfr</t>
  </si>
  <si>
    <t>Region</t>
  </si>
  <si>
    <t>Transformer</t>
  </si>
  <si>
    <t>KV range</t>
  </si>
  <si>
    <t>Tie Lines</t>
  </si>
  <si>
    <t>NON-RTO SERC</t>
  </si>
  <si>
    <t>B$0211</t>
  </si>
  <si>
    <t>B$0411</t>
  </si>
  <si>
    <t>#Find Area of a list of busses:</t>
  </si>
  <si>
    <t>######################################################</t>
  </si>
  <si>
    <t>region = "FRCC"</t>
  </si>
  <si>
    <t>print "     From Bus  Area     kV   To Bus  Area     kV"</t>
  </si>
  <si>
    <t>ierr, fromArea = psspy.busint(fb,'AREA')</t>
  </si>
  <si>
    <t>ierr, fromkV = psspy.busdat(fb,'BASE')</t>
  </si>
  <si>
    <t>ierr, toArea = psspy.busint(tb,'AREA')</t>
  </si>
  <si>
    <t>ierr, tokV = psspy.busdat(tb,'BASE')</t>
  </si>
  <si>
    <t>print region,str(fb).rjust(8), str(fromArea).rjust(5), str(fromkV).rjust(6), str(tb).rjust(8), str(toArea).rjust(5), str(tokV).rjust(6)</t>
  </si>
  <si>
    <t>fromBus = []</t>
  </si>
  <si>
    <t>toBus = []</t>
  </si>
  <si>
    <t>region = "MISO"</t>
  </si>
  <si>
    <t>region = "NPCC"</t>
  </si>
  <si>
    <t>region = "PJM"</t>
  </si>
  <si>
    <t>region = "SPP"</t>
  </si>
  <si>
    <t>Bus = [</t>
  </si>
  <si>
    <t>for (fb, tb) in Bus:</t>
  </si>
  <si>
    <t>Bus = [[380015,400356],[380014,400356]]</t>
  </si>
  <si>
    <t>Bus = [[532772,542982]]</t>
  </si>
  <si>
    <t>region = "Non-RTO SERC"</t>
  </si>
  <si>
    <t>Non-RTO SERC</t>
  </si>
  <si>
    <t>Regional Tie Line</t>
  </si>
  <si>
    <t>Intra-Regional Line</t>
  </si>
  <si>
    <t>Source</t>
  </si>
  <si>
    <t>SPP-NON-MISO</t>
  </si>
  <si>
    <t>SERC_NON-MISO</t>
  </si>
  <si>
    <t>Area 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</si>
</sst>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1" x14ac:knownFonts="1">
    <font>
      <sz val="11"/>
      <color theme="1"/>
      <name val="Calibri"/>
      <family val="2"/>
      <scheme val="minor"/>
    </font>
    <font>
      <b/>
      <i/>
      <sz val="22"/>
      <color rgb="FFFFFF00"/>
      <name val="Courier New"/>
      <family val="3"/>
    </font>
    <font>
      <sz val="9"/>
      <color theme="1"/>
      <name val="Courier New"/>
      <family val="3"/>
    </font>
    <font>
      <sz val="10"/>
      <name val="Comic Sans MS"/>
      <family val="4"/>
    </font>
    <font>
      <b/>
      <sz val="10"/>
      <name val="Courier New"/>
      <family val="3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horizontal="left"/>
    </xf>
    <xf numFmtId="0" fontId="2" fillId="0" borderId="3" xfId="0" applyNumberFormat="1" applyFont="1" applyFill="1" applyBorder="1"/>
    <xf numFmtId="164" fontId="2" fillId="0" borderId="3" xfId="0" applyNumberFormat="1" applyFont="1" applyFill="1" applyBorder="1"/>
    <xf numFmtId="1" fontId="2" fillId="0" borderId="3" xfId="0" applyNumberFormat="1" applyFont="1" applyFill="1" applyBorder="1"/>
    <xf numFmtId="165" fontId="2" fillId="0" borderId="3" xfId="0" applyNumberFormat="1" applyFont="1" applyFill="1" applyBorder="1"/>
    <xf numFmtId="0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0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4" fillId="4" borderId="1" xfId="1" applyNumberFormat="1" applyFont="1" applyFill="1" applyBorder="1" applyAlignment="1" applyProtection="1">
      <alignment horizontal="center" wrapText="1"/>
    </xf>
    <xf numFmtId="0" fontId="4" fillId="4" borderId="2" xfId="1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/>
    <xf numFmtId="1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4" fillId="4" borderId="2" xfId="1" applyNumberFormat="1" applyFont="1" applyFill="1" applyBorder="1" applyAlignment="1" applyProtection="1">
      <alignment horizontal="center" textRotation="90" wrapText="1"/>
    </xf>
    <xf numFmtId="165" fontId="1" fillId="2" borderId="0" xfId="0" applyNumberFormat="1" applyFont="1" applyFill="1"/>
    <xf numFmtId="165" fontId="2" fillId="0" borderId="3" xfId="0" applyNumberFormat="1" applyFont="1" applyFill="1" applyBorder="1"/>
    <xf numFmtId="165" fontId="2" fillId="3" borderId="0" xfId="0" applyNumberFormat="1" applyFont="1" applyFill="1" applyAlignment="1">
      <alignment horizontal="left"/>
    </xf>
    <xf numFmtId="0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4" fillId="4" borderId="1" xfId="1" applyNumberFormat="1" applyFont="1" applyFill="1" applyBorder="1" applyAlignment="1" applyProtection="1">
      <alignment horizontal="center" wrapText="1"/>
    </xf>
    <xf numFmtId="0" fontId="4" fillId="4" borderId="2" xfId="1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/>
    <xf numFmtId="1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4" fillId="4" borderId="2" xfId="1" applyNumberFormat="1" applyFont="1" applyFill="1" applyBorder="1" applyAlignment="1" applyProtection="1">
      <alignment horizontal="center" textRotation="90" wrapText="1"/>
    </xf>
    <xf numFmtId="165" fontId="1" fillId="2" borderId="0" xfId="0" applyNumberFormat="1" applyFont="1" applyFill="1"/>
    <xf numFmtId="165" fontId="2" fillId="0" borderId="3" xfId="0" applyNumberFormat="1" applyFont="1" applyFill="1" applyBorder="1"/>
    <xf numFmtId="165" fontId="2" fillId="3" borderId="0" xfId="0" applyNumberFormat="1" applyFont="1" applyFill="1" applyAlignment="1">
      <alignment horizontal="left"/>
    </xf>
    <xf numFmtId="0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4" fillId="4" borderId="1" xfId="1" applyNumberFormat="1" applyFont="1" applyFill="1" applyBorder="1" applyAlignment="1" applyProtection="1">
      <alignment horizontal="center" wrapText="1"/>
    </xf>
    <xf numFmtId="0" fontId="4" fillId="4" borderId="2" xfId="1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/>
    <xf numFmtId="1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4" fillId="4" borderId="2" xfId="1" applyNumberFormat="1" applyFont="1" applyFill="1" applyBorder="1" applyAlignment="1" applyProtection="1">
      <alignment horizontal="center" textRotation="90" wrapText="1"/>
    </xf>
    <xf numFmtId="165" fontId="1" fillId="2" borderId="0" xfId="0" applyNumberFormat="1" applyFont="1" applyFill="1"/>
    <xf numFmtId="165" fontId="2" fillId="0" borderId="3" xfId="0" applyNumberFormat="1" applyFont="1" applyFill="1" applyBorder="1"/>
    <xf numFmtId="165" fontId="2" fillId="3" borderId="0" xfId="0" applyNumberFormat="1" applyFont="1" applyFill="1" applyAlignment="1">
      <alignment horizontal="left"/>
    </xf>
    <xf numFmtId="0" fontId="2" fillId="5" borderId="3" xfId="0" applyNumberFormat="1" applyFont="1" applyFill="1" applyBorder="1"/>
    <xf numFmtId="164" fontId="2" fillId="5" borderId="3" xfId="0" applyNumberFormat="1" applyFont="1" applyFill="1" applyBorder="1"/>
    <xf numFmtId="1" fontId="2" fillId="5" borderId="3" xfId="0" applyNumberFormat="1" applyFont="1" applyFill="1" applyBorder="1"/>
    <xf numFmtId="165" fontId="2" fillId="5" borderId="3" xfId="0" applyNumberFormat="1" applyFont="1" applyFill="1" applyBorder="1"/>
    <xf numFmtId="0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4" fillId="4" borderId="1" xfId="1" applyNumberFormat="1" applyFont="1" applyFill="1" applyBorder="1" applyAlignment="1" applyProtection="1">
      <alignment horizontal="center" wrapText="1"/>
    </xf>
    <xf numFmtId="0" fontId="4" fillId="4" borderId="2" xfId="1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/>
    <xf numFmtId="1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4" fillId="4" borderId="2" xfId="1" applyNumberFormat="1" applyFont="1" applyFill="1" applyBorder="1" applyAlignment="1" applyProtection="1">
      <alignment horizontal="center" textRotation="90" wrapText="1"/>
    </xf>
    <xf numFmtId="165" fontId="1" fillId="2" borderId="0" xfId="0" applyNumberFormat="1" applyFont="1" applyFill="1"/>
    <xf numFmtId="165" fontId="2" fillId="0" borderId="3" xfId="0" applyNumberFormat="1" applyFont="1" applyFill="1" applyBorder="1"/>
    <xf numFmtId="165" fontId="2" fillId="3" borderId="0" xfId="0" applyNumberFormat="1" applyFont="1" applyFill="1" applyAlignment="1">
      <alignment horizontal="left"/>
    </xf>
    <xf numFmtId="0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4" fillId="4" borderId="1" xfId="1" applyNumberFormat="1" applyFont="1" applyFill="1" applyBorder="1" applyAlignment="1" applyProtection="1">
      <alignment horizontal="center" wrapText="1"/>
    </xf>
    <xf numFmtId="0" fontId="4" fillId="4" borderId="2" xfId="1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/>
    <xf numFmtId="1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4" fillId="4" borderId="2" xfId="1" applyNumberFormat="1" applyFont="1" applyFill="1" applyBorder="1" applyAlignment="1" applyProtection="1">
      <alignment horizontal="center" textRotation="90" wrapText="1"/>
    </xf>
    <xf numFmtId="165" fontId="1" fillId="2" borderId="0" xfId="0" applyNumberFormat="1" applyFont="1" applyFill="1"/>
    <xf numFmtId="165" fontId="2" fillId="0" borderId="3" xfId="0" applyNumberFormat="1" applyFont="1" applyFill="1" applyBorder="1"/>
    <xf numFmtId="165" fontId="2" fillId="3" borderId="0" xfId="0" applyNumberFormat="1" applyFont="1" applyFill="1" applyAlignment="1">
      <alignment horizontal="left"/>
    </xf>
    <xf numFmtId="0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4" fillId="4" borderId="1" xfId="1" applyNumberFormat="1" applyFont="1" applyFill="1" applyBorder="1" applyAlignment="1" applyProtection="1">
      <alignment horizontal="center" wrapText="1"/>
    </xf>
    <xf numFmtId="0" fontId="4" fillId="4" borderId="2" xfId="1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/>
    <xf numFmtId="1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4" fillId="4" borderId="2" xfId="1" applyNumberFormat="1" applyFont="1" applyFill="1" applyBorder="1" applyAlignment="1" applyProtection="1">
      <alignment horizontal="center" textRotation="90" wrapText="1"/>
    </xf>
    <xf numFmtId="165" fontId="1" fillId="2" borderId="0" xfId="0" applyNumberFormat="1" applyFont="1" applyFill="1"/>
    <xf numFmtId="165" fontId="2" fillId="0" borderId="3" xfId="0" applyNumberFormat="1" applyFont="1" applyFill="1" applyBorder="1"/>
    <xf numFmtId="165" fontId="2" fillId="3" borderId="0" xfId="0" applyNumberFormat="1" applyFont="1" applyFill="1" applyAlignment="1">
      <alignment horizontal="left"/>
    </xf>
    <xf numFmtId="0" fontId="4" fillId="4" borderId="2" xfId="1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/>
    <xf numFmtId="1" fontId="2" fillId="0" borderId="3" xfId="0" applyNumberFormat="1" applyFont="1" applyFill="1" applyBorder="1"/>
    <xf numFmtId="164" fontId="2" fillId="0" borderId="3" xfId="0" applyNumberFormat="1" applyFont="1" applyFill="1" applyBorder="1"/>
    <xf numFmtId="165" fontId="2" fillId="0" borderId="3" xfId="0" applyNumberFormat="1" applyFont="1" applyFill="1" applyBorder="1"/>
    <xf numFmtId="1" fontId="2" fillId="7" borderId="3" xfId="0" applyNumberFormat="1" applyFont="1" applyFill="1" applyBorder="1"/>
    <xf numFmtId="0" fontId="2" fillId="7" borderId="4" xfId="0" applyNumberFormat="1" applyFont="1" applyFill="1" applyBorder="1"/>
    <xf numFmtId="1" fontId="2" fillId="7" borderId="6" xfId="0" applyNumberFormat="1" applyFont="1" applyFill="1" applyBorder="1"/>
    <xf numFmtId="164" fontId="2" fillId="7" borderId="6" xfId="0" applyNumberFormat="1" applyFont="1" applyFill="1" applyBorder="1"/>
    <xf numFmtId="0" fontId="2" fillId="7" borderId="6" xfId="0" applyNumberFormat="1" applyFont="1" applyFill="1" applyBorder="1"/>
    <xf numFmtId="164" fontId="8" fillId="6" borderId="6" xfId="0" applyNumberFormat="1" applyFont="1" applyFill="1" applyBorder="1"/>
    <xf numFmtId="0" fontId="8" fillId="6" borderId="6" xfId="0" applyNumberFormat="1" applyFont="1" applyFill="1" applyBorder="1"/>
    <xf numFmtId="0" fontId="2" fillId="7" borderId="5" xfId="0" applyNumberFormat="1" applyFont="1" applyFill="1" applyBorder="1"/>
    <xf numFmtId="164" fontId="8" fillId="6" borderId="6" xfId="0" applyNumberFormat="1" applyFont="1" applyFill="1" applyBorder="1" applyAlignment="1">
      <alignment horizontal="right"/>
    </xf>
    <xf numFmtId="0" fontId="2" fillId="6" borderId="6" xfId="0" applyNumberFormat="1" applyFont="1" applyFill="1" applyBorder="1"/>
    <xf numFmtId="0" fontId="2" fillId="7" borderId="3" xfId="0" applyNumberFormat="1" applyFont="1" applyFill="1" applyBorder="1"/>
    <xf numFmtId="164" fontId="2" fillId="7" borderId="3" xfId="0" applyNumberFormat="1" applyFont="1" applyFill="1" applyBorder="1"/>
    <xf numFmtId="165" fontId="2" fillId="7" borderId="3" xfId="0" applyNumberFormat="1" applyFont="1" applyFill="1" applyBorder="1"/>
    <xf numFmtId="0" fontId="2" fillId="7" borderId="0" xfId="0" applyFont="1" applyFill="1"/>
    <xf numFmtId="0" fontId="2" fillId="6" borderId="5" xfId="0" applyNumberFormat="1" applyFont="1" applyFill="1" applyBorder="1"/>
    <xf numFmtId="1" fontId="2" fillId="6" borderId="6" xfId="0" applyNumberFormat="1" applyFont="1" applyFill="1" applyBorder="1"/>
    <xf numFmtId="164" fontId="2" fillId="6" borderId="6" xfId="0" applyNumberFormat="1" applyFont="1" applyFill="1" applyBorder="1"/>
    <xf numFmtId="1" fontId="2" fillId="6" borderId="6" xfId="0" applyNumberFormat="1" applyFont="1" applyFill="1" applyBorder="1" applyAlignment="1">
      <alignment horizontal="right"/>
    </xf>
    <xf numFmtId="164" fontId="2" fillId="7" borderId="4" xfId="0" applyNumberFormat="1" applyFont="1" applyFill="1" applyBorder="1"/>
    <xf numFmtId="1" fontId="2" fillId="7" borderId="4" xfId="0" applyNumberFormat="1" applyFont="1" applyFill="1" applyBorder="1"/>
    <xf numFmtId="0" fontId="2" fillId="7" borderId="0" xfId="0" applyFont="1" applyFill="1" applyAlignment="1">
      <alignment horizontal="center"/>
    </xf>
    <xf numFmtId="0" fontId="2" fillId="7" borderId="7" xfId="0" applyNumberFormat="1" applyFont="1" applyFill="1" applyBorder="1"/>
    <xf numFmtId="0" fontId="2" fillId="7" borderId="8" xfId="0" applyNumberFormat="1" applyFont="1" applyFill="1" applyBorder="1"/>
    <xf numFmtId="164" fontId="2" fillId="7" borderId="8" xfId="0" applyNumberFormat="1" applyFont="1" applyFill="1" applyBorder="1"/>
    <xf numFmtId="1" fontId="2" fillId="7" borderId="8" xfId="0" applyNumberFormat="1" applyFont="1" applyFill="1" applyBorder="1"/>
    <xf numFmtId="0" fontId="2" fillId="8" borderId="3" xfId="0" applyNumberFormat="1" applyFont="1" applyFill="1" applyBorder="1"/>
    <xf numFmtId="164" fontId="2" fillId="8" borderId="3" xfId="0" applyNumberFormat="1" applyFont="1" applyFill="1" applyBorder="1"/>
    <xf numFmtId="1" fontId="2" fillId="8" borderId="3" xfId="0" applyNumberFormat="1" applyFont="1" applyFill="1" applyBorder="1"/>
    <xf numFmtId="165" fontId="2" fillId="8" borderId="3" xfId="0" applyNumberFormat="1" applyFont="1" applyFill="1" applyBorder="1"/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4" xfId="0" applyNumberFormat="1" applyFont="1" applyFill="1" applyBorder="1"/>
    <xf numFmtId="164" fontId="2" fillId="8" borderId="4" xfId="0" applyNumberFormat="1" applyFont="1" applyFill="1" applyBorder="1"/>
    <xf numFmtId="0" fontId="0" fillId="0" borderId="6" xfId="0" applyBorder="1"/>
    <xf numFmtId="0" fontId="0" fillId="9" borderId="6" xfId="0" applyFill="1" applyBorder="1"/>
    <xf numFmtId="0" fontId="0" fillId="9" borderId="6" xfId="0" applyFill="1" applyBorder="1" applyAlignment="1">
      <alignment horizontal="center"/>
    </xf>
    <xf numFmtId="0" fontId="9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9" fontId="0" fillId="0" borderId="11" xfId="4" applyFont="1" applyFill="1" applyBorder="1"/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</cellXfs>
  <cellStyles count="5">
    <cellStyle name="Normal" xfId="0" builtinId="0"/>
    <cellStyle name="Normal 3" xfId="2"/>
    <cellStyle name="Normal 3 2" xfId="3"/>
    <cellStyle name="Normal_HdrTest3_RptHdr" xfId="1"/>
    <cellStyle name="Percent" xfId="4" builtinId="5"/>
  </cellStyles>
  <dxfs count="0"/>
  <tableStyles count="0" defaultTableStyle="TableStyleMedium2" defaultPivotStyle="PivotStyleLight16"/>
  <colors>
    <mruColors>
      <color rgb="FFAA3F3C"/>
      <color rgb="FF7F9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8"/>
          <c:order val="0"/>
          <c:tx>
            <c:v>Transformer</c:v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ALL_With_Areas!$W$3:$W$8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ser>
          <c:idx val="6"/>
          <c:order val="1"/>
          <c:tx>
            <c:strRef>
              <c:f>ALL_With_Areas!$V$1:$V$2</c:f>
              <c:strCache>
                <c:ptCount val="1"/>
                <c:pt idx="0">
                  <c:v>KV range 115</c:v>
                </c:pt>
              </c:strCache>
            </c:strRef>
          </c:tx>
          <c:invertIfNegative val="0"/>
          <c:val>
            <c:numRef>
              <c:f>ALL_With_Areas!$V$3:$V$8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2"/>
          <c:tx>
            <c:strRef>
              <c:f>ALL_With_Areas!$U$1:$U$2</c:f>
              <c:strCache>
                <c:ptCount val="1"/>
                <c:pt idx="0">
                  <c:v>KV range 138</c:v>
                </c:pt>
              </c:strCache>
            </c:strRef>
          </c:tx>
          <c:invertIfNegative val="0"/>
          <c:val>
            <c:numRef>
              <c:f>ALL_With_Areas!$U$3:$U$8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3"/>
          <c:tx>
            <c:strRef>
              <c:f>ALL_With_Areas!$T$1:$T$2</c:f>
              <c:strCache>
                <c:ptCount val="1"/>
                <c:pt idx="0">
                  <c:v>KV range 161</c:v>
                </c:pt>
              </c:strCache>
            </c:strRef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ALL_With_Areas!$T$3:$T$8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ALL_With_Areas!$S$1:$S$2</c:f>
              <c:strCache>
                <c:ptCount val="1"/>
                <c:pt idx="0">
                  <c:v>KV range 230</c:v>
                </c:pt>
              </c:strCache>
            </c:strRef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ALL_With_Areas!$S$3:$S$8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3"/>
          <c:order val="5"/>
          <c:tx>
            <c:strRef>
              <c:f>ALL_With_Areas!$R$1:$R$2</c:f>
              <c:strCache>
                <c:ptCount val="1"/>
                <c:pt idx="0">
                  <c:v>KV range 345</c:v>
                </c:pt>
              </c:strCache>
            </c:strRef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ALL_With_Areas!$R$3:$R$8</c:f>
              <c:numCache>
                <c:formatCode>General</c:formatCode>
                <c:ptCount val="6"/>
                <c:pt idx="0">
                  <c:v>0</c:v>
                </c:pt>
                <c:pt idx="1">
                  <c:v>11</c:v>
                </c:pt>
                <c:pt idx="2">
                  <c:v>9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6"/>
          <c:tx>
            <c:strRef>
              <c:f>ALL_With_Areas!$Q$1:$Q$2</c:f>
              <c:strCache>
                <c:ptCount val="1"/>
                <c:pt idx="0">
                  <c:v>KV range 500</c:v>
                </c:pt>
              </c:strCache>
            </c:strRef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ALL_With_Areas!$Q$3:$Q$8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</c:ser>
        <c:ser>
          <c:idx val="1"/>
          <c:order val="7"/>
          <c:tx>
            <c:strRef>
              <c:f>ALL_With_Areas!$P$1:$P$2</c:f>
              <c:strCache>
                <c:ptCount val="1"/>
                <c:pt idx="0">
                  <c:v>KV range 765</c:v>
                </c:pt>
              </c:strCache>
            </c:strRef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58784"/>
        <c:axId val="173160320"/>
      </c:barChart>
      <c:catAx>
        <c:axId val="17315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3160320"/>
        <c:crosses val="autoZero"/>
        <c:auto val="1"/>
        <c:lblAlgn val="ctr"/>
        <c:lblOffset val="100"/>
        <c:noMultiLvlLbl val="0"/>
      </c:catAx>
      <c:valAx>
        <c:axId val="17316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Overloaded Facility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15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ALL_With_Areas!$O$3</c:f>
              <c:strCache>
                <c:ptCount val="1"/>
                <c:pt idx="0">
                  <c:v>FRCC</c:v>
                </c:pt>
              </c:strCache>
            </c:strRef>
          </c:tx>
          <c:dPt>
            <c:idx val="0"/>
            <c:bubble3D val="0"/>
            <c:spPr>
              <a:solidFill>
                <a:srgbClr val="AA3F3C"/>
              </a:solidFill>
            </c:spPr>
          </c:dPt>
          <c:dPt>
            <c:idx val="1"/>
            <c:bubble3D val="0"/>
            <c:spPr>
              <a:solidFill>
                <a:srgbClr val="7F9E40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multiLvlStrRef>
              <c:f>ALL_With_Areas!$P$1:$W$2</c:f>
              <c:multiLvlStrCache>
                <c:ptCount val="8"/>
                <c:lvl>
                  <c:pt idx="0">
                    <c:v>765</c:v>
                  </c:pt>
                  <c:pt idx="1">
                    <c:v>500</c:v>
                  </c:pt>
                  <c:pt idx="2">
                    <c:v>345</c:v>
                  </c:pt>
                  <c:pt idx="3">
                    <c:v>230</c:v>
                  </c:pt>
                  <c:pt idx="4">
                    <c:v>161</c:v>
                  </c:pt>
                  <c:pt idx="5">
                    <c:v>138</c:v>
                  </c:pt>
                  <c:pt idx="6">
                    <c:v>115</c:v>
                  </c:pt>
                  <c:pt idx="7">
                    <c:v>xfr</c:v>
                  </c:pt>
                </c:lvl>
                <c:lvl>
                  <c:pt idx="0">
                    <c:v>KV range</c:v>
                  </c:pt>
                </c:lvl>
              </c:multiLvlStrCache>
            </c:multiLvlStrRef>
          </c:cat>
          <c:val>
            <c:numRef>
              <c:f>ALL_With_Areas!$P$3:$W$3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ALL_With_Areas!$Y$2</c:f>
              <c:strCache>
                <c:ptCount val="1"/>
                <c:pt idx="0">
                  <c:v>Regional Tie Line</c:v>
                </c:pt>
              </c:strCache>
            </c:strRef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ALL_With_Areas!$Y$3:$Y$8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</c:ser>
        <c:ser>
          <c:idx val="6"/>
          <c:order val="1"/>
          <c:tx>
            <c:strRef>
              <c:f>ALL_With_Areas!$Z$2</c:f>
              <c:strCache>
                <c:ptCount val="1"/>
                <c:pt idx="0">
                  <c:v>Intra-Regional Line</c:v>
                </c:pt>
              </c:strCache>
            </c:strRef>
          </c:tx>
          <c:invertIfNegative val="0"/>
          <c:cat>
            <c:strRef>
              <c:f>ALL_With_Areas!$O$3:$O$8</c:f>
              <c:strCache>
                <c:ptCount val="6"/>
                <c:pt idx="0">
                  <c:v>FRCC</c:v>
                </c:pt>
                <c:pt idx="1">
                  <c:v>MISO</c:v>
                </c:pt>
                <c:pt idx="2">
                  <c:v>NPCC</c:v>
                </c:pt>
                <c:pt idx="3">
                  <c:v>PJM</c:v>
                </c:pt>
                <c:pt idx="4">
                  <c:v>NON-RTO SERC</c:v>
                </c:pt>
                <c:pt idx="5">
                  <c:v>SPP</c:v>
                </c:pt>
              </c:strCache>
            </c:strRef>
          </c:cat>
          <c:val>
            <c:numRef>
              <c:f>ALL_With_Areas!$Z$3:$Z$8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30</c:v>
                </c:pt>
                <c:pt idx="4">
                  <c:v>30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480640"/>
        <c:axId val="176482176"/>
      </c:barChart>
      <c:catAx>
        <c:axId val="17648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6482176"/>
        <c:crosses val="autoZero"/>
        <c:auto val="1"/>
        <c:lblAlgn val="ctr"/>
        <c:lblOffset val="100"/>
        <c:noMultiLvlLbl val="0"/>
      </c:catAx>
      <c:valAx>
        <c:axId val="176482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Overlaoded Facilities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48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ALL_With_Areas!$O$4</c:f>
              <c:strCache>
                <c:ptCount val="1"/>
                <c:pt idx="0">
                  <c:v>MISO</c:v>
                </c:pt>
              </c:strCache>
            </c:strRef>
          </c:tx>
          <c:dPt>
            <c:idx val="0"/>
            <c:bubble3D val="0"/>
            <c:spPr>
              <a:solidFill>
                <a:srgbClr val="AA3F3C"/>
              </a:solidFill>
            </c:spPr>
          </c:dPt>
          <c:dPt>
            <c:idx val="1"/>
            <c:bubble3D val="0"/>
            <c:spPr>
              <a:solidFill>
                <a:srgbClr val="7F9E40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multiLvlStrRef>
              <c:f>ALL_With_Areas!$P$1:$W$2</c:f>
              <c:multiLvlStrCache>
                <c:ptCount val="8"/>
                <c:lvl>
                  <c:pt idx="0">
                    <c:v>765</c:v>
                  </c:pt>
                  <c:pt idx="1">
                    <c:v>500</c:v>
                  </c:pt>
                  <c:pt idx="2">
                    <c:v>345</c:v>
                  </c:pt>
                  <c:pt idx="3">
                    <c:v>230</c:v>
                  </c:pt>
                  <c:pt idx="4">
                    <c:v>161</c:v>
                  </c:pt>
                  <c:pt idx="5">
                    <c:v>138</c:v>
                  </c:pt>
                  <c:pt idx="6">
                    <c:v>115</c:v>
                  </c:pt>
                  <c:pt idx="7">
                    <c:v>xfr</c:v>
                  </c:pt>
                </c:lvl>
                <c:lvl>
                  <c:pt idx="0">
                    <c:v>KV range</c:v>
                  </c:pt>
                </c:lvl>
              </c:multiLvlStrCache>
            </c:multiLvlStrRef>
          </c:cat>
          <c:val>
            <c:numRef>
              <c:f>ALL_With_Areas!$P$4:$W$4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ALL_With_Areas!$O$5</c:f>
              <c:strCache>
                <c:ptCount val="1"/>
                <c:pt idx="0">
                  <c:v>NPCC</c:v>
                </c:pt>
              </c:strCache>
            </c:strRef>
          </c:tx>
          <c:dPt>
            <c:idx val="0"/>
            <c:bubble3D val="0"/>
            <c:spPr>
              <a:solidFill>
                <a:srgbClr val="AA3F3C"/>
              </a:solidFill>
            </c:spPr>
          </c:dPt>
          <c:dPt>
            <c:idx val="1"/>
            <c:bubble3D val="0"/>
            <c:spPr>
              <a:solidFill>
                <a:srgbClr val="7F9E40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multiLvlStrRef>
              <c:f>ALL_With_Areas!$P$1:$W$2</c:f>
              <c:multiLvlStrCache>
                <c:ptCount val="8"/>
                <c:lvl>
                  <c:pt idx="0">
                    <c:v>765</c:v>
                  </c:pt>
                  <c:pt idx="1">
                    <c:v>500</c:v>
                  </c:pt>
                  <c:pt idx="2">
                    <c:v>345</c:v>
                  </c:pt>
                  <c:pt idx="3">
                    <c:v>230</c:v>
                  </c:pt>
                  <c:pt idx="4">
                    <c:v>161</c:v>
                  </c:pt>
                  <c:pt idx="5">
                    <c:v>138</c:v>
                  </c:pt>
                  <c:pt idx="6">
                    <c:v>115</c:v>
                  </c:pt>
                  <c:pt idx="7">
                    <c:v>xfr</c:v>
                  </c:pt>
                </c:lvl>
                <c:lvl>
                  <c:pt idx="0">
                    <c:v>KV range</c:v>
                  </c:pt>
                </c:lvl>
              </c:multiLvlStrCache>
            </c:multiLvlStrRef>
          </c:cat>
          <c:val>
            <c:numRef>
              <c:f>ALL_With_Areas!$P$5:$W$5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ALL_With_Areas!$O$6</c:f>
              <c:strCache>
                <c:ptCount val="1"/>
                <c:pt idx="0">
                  <c:v>PJM</c:v>
                </c:pt>
              </c:strCache>
            </c:strRef>
          </c:tx>
          <c:dPt>
            <c:idx val="0"/>
            <c:bubble3D val="0"/>
            <c:spPr>
              <a:solidFill>
                <a:srgbClr val="AA3F3C"/>
              </a:solidFill>
            </c:spPr>
          </c:dPt>
          <c:dPt>
            <c:idx val="1"/>
            <c:bubble3D val="0"/>
            <c:spPr>
              <a:solidFill>
                <a:srgbClr val="7F9E40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multiLvlStrRef>
              <c:f>ALL_With_Areas!$P$1:$W$2</c:f>
              <c:multiLvlStrCache>
                <c:ptCount val="8"/>
                <c:lvl>
                  <c:pt idx="0">
                    <c:v>765</c:v>
                  </c:pt>
                  <c:pt idx="1">
                    <c:v>500</c:v>
                  </c:pt>
                  <c:pt idx="2">
                    <c:v>345</c:v>
                  </c:pt>
                  <c:pt idx="3">
                    <c:v>230</c:v>
                  </c:pt>
                  <c:pt idx="4">
                    <c:v>161</c:v>
                  </c:pt>
                  <c:pt idx="5">
                    <c:v>138</c:v>
                  </c:pt>
                  <c:pt idx="6">
                    <c:v>115</c:v>
                  </c:pt>
                  <c:pt idx="7">
                    <c:v>xfr</c:v>
                  </c:pt>
                </c:lvl>
                <c:lvl>
                  <c:pt idx="0">
                    <c:v>KV range</c:v>
                  </c:pt>
                </c:lvl>
              </c:multiLvlStrCache>
            </c:multiLvlStrRef>
          </c:cat>
          <c:val>
            <c:numRef>
              <c:f>ALL_With_Areas!$P$6:$W$6</c:f>
              <c:numCache>
                <c:formatCode>General</c:formatCode>
                <c:ptCount val="8"/>
                <c:pt idx="0">
                  <c:v>3</c:v>
                </c:pt>
                <c:pt idx="1">
                  <c:v>10</c:v>
                </c:pt>
                <c:pt idx="2">
                  <c:v>6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ALL_With_Areas!$O$7</c:f>
              <c:strCache>
                <c:ptCount val="1"/>
                <c:pt idx="0">
                  <c:v>NON-RTO SERC</c:v>
                </c:pt>
              </c:strCache>
            </c:strRef>
          </c:tx>
          <c:dPt>
            <c:idx val="0"/>
            <c:bubble3D val="0"/>
            <c:spPr>
              <a:solidFill>
                <a:srgbClr val="AA3F3C"/>
              </a:solidFill>
            </c:spPr>
          </c:dPt>
          <c:dPt>
            <c:idx val="1"/>
            <c:bubble3D val="0"/>
            <c:spPr>
              <a:solidFill>
                <a:srgbClr val="7F9E40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multiLvlStrRef>
              <c:f>ALL_With_Areas!$P$1:$W$2</c:f>
              <c:multiLvlStrCache>
                <c:ptCount val="8"/>
                <c:lvl>
                  <c:pt idx="0">
                    <c:v>765</c:v>
                  </c:pt>
                  <c:pt idx="1">
                    <c:v>500</c:v>
                  </c:pt>
                  <c:pt idx="2">
                    <c:v>345</c:v>
                  </c:pt>
                  <c:pt idx="3">
                    <c:v>230</c:v>
                  </c:pt>
                  <c:pt idx="4">
                    <c:v>161</c:v>
                  </c:pt>
                  <c:pt idx="5">
                    <c:v>138</c:v>
                  </c:pt>
                  <c:pt idx="6">
                    <c:v>115</c:v>
                  </c:pt>
                  <c:pt idx="7">
                    <c:v>xfr</c:v>
                  </c:pt>
                </c:lvl>
                <c:lvl>
                  <c:pt idx="0">
                    <c:v>KV range</c:v>
                  </c:pt>
                </c:lvl>
              </c:multiLvlStrCache>
            </c:multiLvlStrRef>
          </c:cat>
          <c:val>
            <c:numRef>
              <c:f>ALL_With_Areas!$P$7:$W$7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ALL_With_Areas!$O$8</c:f>
              <c:strCache>
                <c:ptCount val="1"/>
                <c:pt idx="0">
                  <c:v>SPP</c:v>
                </c:pt>
              </c:strCache>
            </c:strRef>
          </c:tx>
          <c:dPt>
            <c:idx val="0"/>
            <c:bubble3D val="0"/>
            <c:spPr>
              <a:solidFill>
                <a:srgbClr val="AA3F3C"/>
              </a:solidFill>
            </c:spPr>
          </c:dPt>
          <c:dPt>
            <c:idx val="1"/>
            <c:bubble3D val="0"/>
            <c:spPr>
              <a:solidFill>
                <a:srgbClr val="7F9E40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multiLvlStrRef>
              <c:f>ALL_With_Areas!$P$1:$W$2</c:f>
              <c:multiLvlStrCache>
                <c:ptCount val="8"/>
                <c:lvl>
                  <c:pt idx="0">
                    <c:v>765</c:v>
                  </c:pt>
                  <c:pt idx="1">
                    <c:v>500</c:v>
                  </c:pt>
                  <c:pt idx="2">
                    <c:v>345</c:v>
                  </c:pt>
                  <c:pt idx="3">
                    <c:v>230</c:v>
                  </c:pt>
                  <c:pt idx="4">
                    <c:v>161</c:v>
                  </c:pt>
                  <c:pt idx="5">
                    <c:v>138</c:v>
                  </c:pt>
                  <c:pt idx="6">
                    <c:v>115</c:v>
                  </c:pt>
                  <c:pt idx="7">
                    <c:v>xfr</c:v>
                  </c:pt>
                </c:lvl>
                <c:lvl>
                  <c:pt idx="0">
                    <c:v>KV range</c:v>
                  </c:pt>
                </c:lvl>
              </c:multiLvlStrCache>
            </c:multiLvlStrRef>
          </c:cat>
          <c:val>
            <c:numRef>
              <c:f>ALL_With_Areas!$P$8:$W$8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4763</xdr:colOff>
      <xdr:row>9</xdr:row>
      <xdr:rowOff>47625</xdr:rowOff>
    </xdr:from>
    <xdr:to>
      <xdr:col>25</xdr:col>
      <xdr:colOff>1143001</xdr:colOff>
      <xdr:row>34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47625</xdr:colOff>
      <xdr:row>0</xdr:row>
      <xdr:rowOff>104775</xdr:rowOff>
    </xdr:from>
    <xdr:to>
      <xdr:col>34</xdr:col>
      <xdr:colOff>352425</xdr:colOff>
      <xdr:row>14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</xdr:colOff>
      <xdr:row>35</xdr:row>
      <xdr:rowOff>66675</xdr:rowOff>
    </xdr:from>
    <xdr:to>
      <xdr:col>25</xdr:col>
      <xdr:colOff>1152525</xdr:colOff>
      <xdr:row>60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38100</xdr:colOff>
      <xdr:row>15</xdr:row>
      <xdr:rowOff>47625</xdr:rowOff>
    </xdr:from>
    <xdr:to>
      <xdr:col>34</xdr:col>
      <xdr:colOff>342900</xdr:colOff>
      <xdr:row>29</xdr:row>
      <xdr:rowOff>123825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47625</xdr:colOff>
      <xdr:row>30</xdr:row>
      <xdr:rowOff>0</xdr:rowOff>
    </xdr:from>
    <xdr:to>
      <xdr:col>34</xdr:col>
      <xdr:colOff>352425</xdr:colOff>
      <xdr:row>44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47625</xdr:colOff>
      <xdr:row>0</xdr:row>
      <xdr:rowOff>104775</xdr:rowOff>
    </xdr:from>
    <xdr:to>
      <xdr:col>43</xdr:col>
      <xdr:colOff>352425</xdr:colOff>
      <xdr:row>14</xdr:row>
      <xdr:rowOff>180975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47625</xdr:colOff>
      <xdr:row>15</xdr:row>
      <xdr:rowOff>85725</xdr:rowOff>
    </xdr:from>
    <xdr:to>
      <xdr:col>43</xdr:col>
      <xdr:colOff>352425</xdr:colOff>
      <xdr:row>29</xdr:row>
      <xdr:rowOff>161925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47625</xdr:colOff>
      <xdr:row>30</xdr:row>
      <xdr:rowOff>85725</xdr:rowOff>
    </xdr:from>
    <xdr:to>
      <xdr:col>43</xdr:col>
      <xdr:colOff>352425</xdr:colOff>
      <xdr:row>44</xdr:row>
      <xdr:rowOff>161925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-Cent/DLJ/EIPC/2014/Cases/HeatWave_Drought/Pass2_10-28-2014/HeatWaveDrought%20Transfer%20Information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Files"/>
      <sheetName val="Model Scenario pass1"/>
      <sheetName val="Model Scenario pass2"/>
      <sheetName val="Model Scenario pass3"/>
      <sheetName val="Totals"/>
      <sheetName val="Machine"/>
      <sheetName val="Load"/>
      <sheetName val="Area"/>
      <sheetName val="CHECK"/>
      <sheetName val="2-term DC"/>
      <sheetName val="PARs"/>
      <sheetName val="Switching Tap Changes"/>
      <sheetName val="Interchange_104 Adjustment"/>
      <sheetName val="Swing 180033"/>
      <sheetName val="Swing 590002"/>
      <sheetName val="Swing 590012"/>
      <sheetName val="Swing 599953"/>
      <sheetName val="Swing 652450"/>
      <sheetName val="Swing 652585"/>
      <sheetName val="Swing 659304"/>
      <sheetName val="Swing 669730"/>
    </sheetNames>
    <sheetDataSet>
      <sheetData sheetId="0"/>
      <sheetData sheetId="1">
        <row r="6">
          <cell r="B6">
            <v>10</v>
          </cell>
          <cell r="C6" t="str">
            <v>PJM</v>
          </cell>
          <cell r="D6" t="str">
            <v>PJM - All Areas</v>
          </cell>
          <cell r="E6" t="str">
            <v>Source</v>
          </cell>
        </row>
        <row r="7">
          <cell r="B7">
            <v>101</v>
          </cell>
          <cell r="C7" t="str">
            <v>ISO-NE</v>
          </cell>
          <cell r="D7" t="str">
            <v>ISO New England</v>
          </cell>
          <cell r="E7" t="str">
            <v>Source</v>
          </cell>
        </row>
        <row r="8">
          <cell r="B8">
            <v>102</v>
          </cell>
          <cell r="C8" t="str">
            <v>NYISO</v>
          </cell>
          <cell r="D8" t="str">
            <v>New York ISO</v>
          </cell>
          <cell r="E8" t="str">
            <v>Source</v>
          </cell>
        </row>
        <row r="9">
          <cell r="B9">
            <v>103</v>
          </cell>
          <cell r="C9" t="str">
            <v>IESO</v>
          </cell>
          <cell r="D9" t="str">
            <v>Independent Electric System Operator</v>
          </cell>
          <cell r="E9" t="str">
            <v>Source</v>
          </cell>
        </row>
        <row r="10">
          <cell r="B10">
            <v>104</v>
          </cell>
          <cell r="C10" t="str">
            <v>TE</v>
          </cell>
          <cell r="D10" t="str">
            <v>TransÉnergie</v>
          </cell>
          <cell r="E10" t="str">
            <v>Source</v>
          </cell>
        </row>
        <row r="11">
          <cell r="B11">
            <v>105</v>
          </cell>
          <cell r="C11" t="str">
            <v>NB</v>
          </cell>
          <cell r="D11" t="str">
            <v>New Brunswick Power</v>
          </cell>
          <cell r="E11" t="str">
            <v>Source</v>
          </cell>
        </row>
        <row r="12">
          <cell r="B12">
            <v>106</v>
          </cell>
          <cell r="C12" t="str">
            <v>NS</v>
          </cell>
          <cell r="D12" t="str">
            <v>Nova Scotia Power</v>
          </cell>
          <cell r="E12" t="str">
            <v>Source</v>
          </cell>
        </row>
        <row r="13">
          <cell r="B13">
            <v>107</v>
          </cell>
          <cell r="C13" t="str">
            <v>CORNWALL</v>
          </cell>
          <cell r="D13" t="str">
            <v>Cornwall</v>
          </cell>
          <cell r="E13" t="str">
            <v>Source</v>
          </cell>
        </row>
        <row r="14">
          <cell r="B14">
            <v>207</v>
          </cell>
          <cell r="C14" t="str">
            <v>HE</v>
          </cell>
          <cell r="D14" t="str">
            <v>Hoosier Energy Rural Electric Cooperative</v>
          </cell>
          <cell r="E14" t="str">
            <v>Source</v>
          </cell>
        </row>
        <row r="15">
          <cell r="B15">
            <v>208</v>
          </cell>
          <cell r="C15" t="str">
            <v>DEI</v>
          </cell>
          <cell r="D15" t="str">
            <v>Duke Energy Indiana</v>
          </cell>
          <cell r="E15" t="str">
            <v>Source</v>
          </cell>
        </row>
        <row r="16">
          <cell r="B16">
            <v>210</v>
          </cell>
          <cell r="C16" t="str">
            <v>SIGE</v>
          </cell>
          <cell r="D16" t="str">
            <v>Southern Indiana Gas &amp; Electric Company</v>
          </cell>
          <cell r="E16" t="str">
            <v>Source</v>
          </cell>
        </row>
        <row r="17">
          <cell r="B17">
            <v>216</v>
          </cell>
          <cell r="C17" t="str">
            <v>IPL</v>
          </cell>
          <cell r="D17" t="str">
            <v>Indianapolis Power &amp; Light Company</v>
          </cell>
          <cell r="E17" t="str">
            <v>Source</v>
          </cell>
        </row>
        <row r="18">
          <cell r="B18">
            <v>217</v>
          </cell>
          <cell r="C18" t="str">
            <v>NIPS</v>
          </cell>
          <cell r="D18" t="str">
            <v>Northern Indiana Public Service Company</v>
          </cell>
          <cell r="E18" t="str">
            <v>Source</v>
          </cell>
        </row>
        <row r="19">
          <cell r="B19">
            <v>218</v>
          </cell>
          <cell r="C19" t="str">
            <v>METC</v>
          </cell>
          <cell r="D19" t="str">
            <v>Michigan Electric Transmission Co., LLC</v>
          </cell>
          <cell r="E19" t="str">
            <v>Source</v>
          </cell>
        </row>
        <row r="20">
          <cell r="B20">
            <v>219</v>
          </cell>
          <cell r="C20" t="str">
            <v>ITCT</v>
          </cell>
          <cell r="D20" t="str">
            <v>International Transmission Company</v>
          </cell>
          <cell r="E20" t="str">
            <v>Source</v>
          </cell>
        </row>
        <row r="21">
          <cell r="B21">
            <v>295</v>
          </cell>
          <cell r="C21" t="str">
            <v>WEC</v>
          </cell>
          <cell r="D21" t="str">
            <v>Wisconsin Elect. Power Company &amp; Edison Sault Elect (ATC)</v>
          </cell>
          <cell r="E21" t="str">
            <v>Source</v>
          </cell>
        </row>
        <row r="22">
          <cell r="B22">
            <v>314</v>
          </cell>
          <cell r="C22" t="str">
            <v>BREC</v>
          </cell>
          <cell r="D22" t="str">
            <v>Big Rivers Electric Corporation</v>
          </cell>
          <cell r="E22" t="str">
            <v>Source</v>
          </cell>
        </row>
        <row r="23">
          <cell r="B23">
            <v>333</v>
          </cell>
          <cell r="C23" t="str">
            <v>CWLD</v>
          </cell>
          <cell r="D23" t="str">
            <v>Columbia, MO Water and Light</v>
          </cell>
          <cell r="E23" t="str">
            <v>Source</v>
          </cell>
        </row>
        <row r="24">
          <cell r="B24">
            <v>345</v>
          </cell>
          <cell r="C24" t="str">
            <v>DVP</v>
          </cell>
          <cell r="D24" t="str">
            <v>Dominion Virginia Power</v>
          </cell>
          <cell r="E24" t="str">
            <v>Source</v>
          </cell>
        </row>
        <row r="25">
          <cell r="B25">
            <v>356</v>
          </cell>
          <cell r="C25" t="str">
            <v>AMMO</v>
          </cell>
          <cell r="D25" t="str">
            <v>Ameren Missouri</v>
          </cell>
          <cell r="E25" t="str">
            <v>Source</v>
          </cell>
        </row>
        <row r="26">
          <cell r="B26">
            <v>357</v>
          </cell>
          <cell r="C26" t="str">
            <v>AMIL</v>
          </cell>
          <cell r="D26" t="str">
            <v>Ameren Illinois</v>
          </cell>
          <cell r="E26" t="str">
            <v>Source</v>
          </cell>
        </row>
        <row r="27">
          <cell r="B27">
            <v>360</v>
          </cell>
          <cell r="C27" t="str">
            <v>CWLP</v>
          </cell>
          <cell r="D27" t="str">
            <v>City of Springfield (IL) Water, Light &amp; Power</v>
          </cell>
          <cell r="E27" t="str">
            <v>Source</v>
          </cell>
        </row>
        <row r="28">
          <cell r="B28">
            <v>361</v>
          </cell>
          <cell r="C28" t="str">
            <v>SIPC</v>
          </cell>
          <cell r="D28" t="str">
            <v>Southern Illinois Power Cooperative</v>
          </cell>
          <cell r="E28" t="str">
            <v>Source</v>
          </cell>
        </row>
        <row r="29">
          <cell r="B29">
            <v>363</v>
          </cell>
          <cell r="C29" t="str">
            <v>LGEE</v>
          </cell>
          <cell r="D29" t="str">
            <v>LGE Energy</v>
          </cell>
          <cell r="E29" t="str">
            <v>Source</v>
          </cell>
        </row>
        <row r="30">
          <cell r="B30">
            <v>600</v>
          </cell>
          <cell r="C30" t="str">
            <v>XEL</v>
          </cell>
          <cell r="D30" t="str">
            <v>Xcel Energy North</v>
          </cell>
          <cell r="E30" t="str">
            <v>Source</v>
          </cell>
        </row>
        <row r="31">
          <cell r="B31">
            <v>608</v>
          </cell>
          <cell r="C31" t="str">
            <v>MP</v>
          </cell>
          <cell r="D31" t="str">
            <v>Minnesota Power &amp; Light</v>
          </cell>
          <cell r="E31" t="str">
            <v>Source</v>
          </cell>
        </row>
        <row r="32">
          <cell r="B32">
            <v>613</v>
          </cell>
          <cell r="C32" t="str">
            <v>SMMPA</v>
          </cell>
          <cell r="D32" t="str">
            <v>Southern Minnesota Municipal Power Association</v>
          </cell>
          <cell r="E32" t="str">
            <v>Source</v>
          </cell>
        </row>
        <row r="33">
          <cell r="B33">
            <v>615</v>
          </cell>
          <cell r="C33" t="str">
            <v>GRE</v>
          </cell>
          <cell r="D33" t="str">
            <v>Great River Energy</v>
          </cell>
          <cell r="E33" t="str">
            <v>Source</v>
          </cell>
        </row>
        <row r="34">
          <cell r="B34">
            <v>620</v>
          </cell>
          <cell r="C34" t="str">
            <v>OTP</v>
          </cell>
          <cell r="D34" t="str">
            <v>Otter Tail Power Company</v>
          </cell>
          <cell r="E34" t="str">
            <v>Source</v>
          </cell>
        </row>
        <row r="35">
          <cell r="B35">
            <v>627</v>
          </cell>
          <cell r="C35" t="str">
            <v>ALTW</v>
          </cell>
          <cell r="D35" t="str">
            <v>International Transmission Company Midwest</v>
          </cell>
          <cell r="E35" t="str">
            <v>Source</v>
          </cell>
        </row>
        <row r="36">
          <cell r="B36">
            <v>633</v>
          </cell>
          <cell r="C36" t="str">
            <v>MPW</v>
          </cell>
          <cell r="D36" t="str">
            <v>Muscatine Power &amp; Water</v>
          </cell>
          <cell r="E36" t="str">
            <v>Source</v>
          </cell>
        </row>
        <row r="37">
          <cell r="B37">
            <v>635</v>
          </cell>
          <cell r="C37" t="str">
            <v>MEC</v>
          </cell>
          <cell r="D37" t="str">
            <v>MidAmerican Energy</v>
          </cell>
          <cell r="E37" t="str">
            <v>Source</v>
          </cell>
        </row>
        <row r="38">
          <cell r="B38">
            <v>652</v>
          </cell>
          <cell r="C38" t="str">
            <v>WAPA</v>
          </cell>
          <cell r="D38" t="str">
            <v>Western Area Power Administration</v>
          </cell>
          <cell r="E38" t="str">
            <v>Source</v>
          </cell>
        </row>
        <row r="39">
          <cell r="B39">
            <v>661</v>
          </cell>
          <cell r="C39" t="str">
            <v>MDU</v>
          </cell>
          <cell r="D39" t="str">
            <v>Montana-Dakota Utilities Co.</v>
          </cell>
          <cell r="E39" t="str">
            <v>Source</v>
          </cell>
        </row>
        <row r="40">
          <cell r="B40">
            <v>667</v>
          </cell>
          <cell r="C40" t="str">
            <v>MH</v>
          </cell>
          <cell r="D40" t="str">
            <v>Manitoba Hydro</v>
          </cell>
          <cell r="E40" t="str">
            <v>Source</v>
          </cell>
        </row>
        <row r="41">
          <cell r="B41">
            <v>680</v>
          </cell>
          <cell r="C41" t="str">
            <v>DPC</v>
          </cell>
          <cell r="D41" t="str">
            <v>Dairyland Power Cooperative</v>
          </cell>
          <cell r="E41" t="str">
            <v>Source</v>
          </cell>
        </row>
        <row r="42">
          <cell r="B42">
            <v>694</v>
          </cell>
          <cell r="C42" t="str">
            <v>ALTE</v>
          </cell>
          <cell r="D42" t="str">
            <v xml:space="preserve">Alliant Energy East (ATC) </v>
          </cell>
          <cell r="E42" t="str">
            <v>Source</v>
          </cell>
        </row>
        <row r="43">
          <cell r="B43">
            <v>696</v>
          </cell>
          <cell r="C43" t="str">
            <v>WPS</v>
          </cell>
          <cell r="D43" t="str">
            <v>Wisconsin Public Service Corporation (ATC)</v>
          </cell>
          <cell r="E43" t="str">
            <v>Source</v>
          </cell>
        </row>
        <row r="44">
          <cell r="B44">
            <v>697</v>
          </cell>
          <cell r="C44" t="str">
            <v>MGE</v>
          </cell>
          <cell r="D44" t="str">
            <v>Madison Gas and Electric Company (ATC)</v>
          </cell>
          <cell r="E44" t="str">
            <v>Source</v>
          </cell>
        </row>
        <row r="45">
          <cell r="B45">
            <v>698</v>
          </cell>
          <cell r="C45" t="str">
            <v>UPPC</v>
          </cell>
          <cell r="D45" t="str">
            <v>Upper Peninsula Power Company (ATC)</v>
          </cell>
          <cell r="E45" t="str">
            <v>Source</v>
          </cell>
        </row>
        <row r="46">
          <cell r="B46">
            <v>326</v>
          </cell>
          <cell r="C46" t="str">
            <v>EES-EMI</v>
          </cell>
          <cell r="D46" t="str">
            <v>Entergy-Mississippi</v>
          </cell>
          <cell r="E46" t="str">
            <v>Sink</v>
          </cell>
        </row>
        <row r="47">
          <cell r="B47">
            <v>327</v>
          </cell>
          <cell r="C47" t="str">
            <v>EES-EAI</v>
          </cell>
          <cell r="D47" t="str">
            <v>Entergy-Arkansas</v>
          </cell>
          <cell r="E47" t="str">
            <v>Sink</v>
          </cell>
        </row>
        <row r="48">
          <cell r="B48">
            <v>328</v>
          </cell>
          <cell r="C48" t="str">
            <v>PLUM</v>
          </cell>
          <cell r="D48" t="str">
            <v>Plum Point Energy Associates</v>
          </cell>
          <cell r="E48" t="str">
            <v>Sink</v>
          </cell>
        </row>
        <row r="49">
          <cell r="B49">
            <v>329</v>
          </cell>
          <cell r="C49" t="str">
            <v>OMLP</v>
          </cell>
          <cell r="D49" t="str">
            <v>Osceola Municipal Light &amp; Power</v>
          </cell>
          <cell r="E49" t="str">
            <v>Sink</v>
          </cell>
        </row>
        <row r="50">
          <cell r="B50">
            <v>331</v>
          </cell>
          <cell r="C50" t="str">
            <v>BCA</v>
          </cell>
          <cell r="D50" t="str">
            <v>Batesville</v>
          </cell>
          <cell r="E50" t="str">
            <v>Sink</v>
          </cell>
        </row>
        <row r="51">
          <cell r="B51">
            <v>332</v>
          </cell>
          <cell r="C51" t="str">
            <v>LAGN</v>
          </cell>
          <cell r="D51" t="str">
            <v>Louisiana Generating Company</v>
          </cell>
          <cell r="E51" t="str">
            <v>Sink</v>
          </cell>
        </row>
        <row r="52">
          <cell r="B52">
            <v>334</v>
          </cell>
          <cell r="C52" t="str">
            <v>WMU</v>
          </cell>
          <cell r="D52" t="str">
            <v>City of West Memphis</v>
          </cell>
          <cell r="E52" t="str">
            <v>Sink</v>
          </cell>
        </row>
        <row r="53">
          <cell r="B53">
            <v>335</v>
          </cell>
          <cell r="C53" t="str">
            <v>CWAY</v>
          </cell>
          <cell r="D53" t="str">
            <v>City of Conway</v>
          </cell>
          <cell r="E53" t="str">
            <v>Sink</v>
          </cell>
        </row>
        <row r="54">
          <cell r="B54">
            <v>336</v>
          </cell>
          <cell r="C54" t="str">
            <v>BUBA</v>
          </cell>
          <cell r="D54" t="str">
            <v>Benton Utilities Balancing Authority</v>
          </cell>
          <cell r="E54" t="str">
            <v>Sink</v>
          </cell>
        </row>
        <row r="55">
          <cell r="B55">
            <v>337</v>
          </cell>
          <cell r="C55" t="str">
            <v>PUPP</v>
          </cell>
          <cell r="D55" t="str">
            <v>Panda Union Power Partners</v>
          </cell>
          <cell r="E55" t="str">
            <v>Sink</v>
          </cell>
        </row>
        <row r="56">
          <cell r="B56">
            <v>338</v>
          </cell>
          <cell r="C56" t="str">
            <v>DERS</v>
          </cell>
          <cell r="D56" t="str">
            <v>City of Ruston</v>
          </cell>
          <cell r="E56" t="str">
            <v>Sink</v>
          </cell>
        </row>
        <row r="57">
          <cell r="B57">
            <v>339</v>
          </cell>
          <cell r="C57" t="str">
            <v>NLR</v>
          </cell>
          <cell r="D57" t="str">
            <v>City of North Little Rock</v>
          </cell>
          <cell r="E57" t="str">
            <v>Sink</v>
          </cell>
        </row>
        <row r="58">
          <cell r="B58">
            <v>340</v>
          </cell>
          <cell r="C58" t="str">
            <v>CPLE</v>
          </cell>
          <cell r="D58" t="str">
            <v>Carolina Power &amp; Light Company - East</v>
          </cell>
          <cell r="E58" t="str">
            <v>Sink</v>
          </cell>
        </row>
        <row r="59">
          <cell r="B59">
            <v>341</v>
          </cell>
          <cell r="C59" t="str">
            <v>CPLW</v>
          </cell>
          <cell r="D59" t="str">
            <v>Carolina Power &amp; Light Company - West</v>
          </cell>
          <cell r="E59" t="str">
            <v>Sink</v>
          </cell>
        </row>
        <row r="60">
          <cell r="B60">
            <v>342</v>
          </cell>
          <cell r="C60" t="str">
            <v>DUK</v>
          </cell>
          <cell r="D60" t="str">
            <v>Duke Energy Carolinas</v>
          </cell>
          <cell r="E60" t="str">
            <v>Sink</v>
          </cell>
        </row>
        <row r="61">
          <cell r="B61">
            <v>343</v>
          </cell>
          <cell r="C61" t="str">
            <v>SCEG</v>
          </cell>
          <cell r="D61" t="str">
            <v>South Carolina Electric &amp; Gas Company</v>
          </cell>
          <cell r="E61" t="str">
            <v>Sink</v>
          </cell>
        </row>
        <row r="62">
          <cell r="B62">
            <v>344</v>
          </cell>
          <cell r="C62" t="str">
            <v>SC</v>
          </cell>
          <cell r="D62" t="str">
            <v>South Carolina Public Service Authority</v>
          </cell>
          <cell r="E62" t="str">
            <v>Sink</v>
          </cell>
        </row>
        <row r="63">
          <cell r="B63">
            <v>346</v>
          </cell>
          <cell r="C63" t="str">
            <v>SOCO</v>
          </cell>
          <cell r="D63" t="str">
            <v>Southern Company</v>
          </cell>
          <cell r="E63" t="str">
            <v>Sink</v>
          </cell>
        </row>
        <row r="64">
          <cell r="B64">
            <v>347</v>
          </cell>
          <cell r="C64" t="str">
            <v>TVA</v>
          </cell>
          <cell r="D64" t="str">
            <v>Tennessee Valley Authority</v>
          </cell>
          <cell r="E64" t="str">
            <v>Sink</v>
          </cell>
        </row>
        <row r="65">
          <cell r="B65">
            <v>349</v>
          </cell>
          <cell r="C65" t="str">
            <v>SMEPA</v>
          </cell>
          <cell r="D65" t="str">
            <v>South Mississippi Electric Power Association</v>
          </cell>
          <cell r="E65" t="str">
            <v>Sink</v>
          </cell>
        </row>
        <row r="66">
          <cell r="B66">
            <v>350</v>
          </cell>
          <cell r="C66" t="str">
            <v>PS</v>
          </cell>
          <cell r="D66" t="str">
            <v>PowerSouth Energy Cooperative</v>
          </cell>
          <cell r="E66" t="str">
            <v>Sink</v>
          </cell>
        </row>
        <row r="67">
          <cell r="B67">
            <v>351</v>
          </cell>
          <cell r="C67" t="str">
            <v>EES</v>
          </cell>
          <cell r="D67" t="str">
            <v>Entergy Electric System</v>
          </cell>
          <cell r="E67" t="str">
            <v>Sink</v>
          </cell>
        </row>
        <row r="68">
          <cell r="B68">
            <v>352</v>
          </cell>
          <cell r="C68" t="str">
            <v>YAD</v>
          </cell>
          <cell r="D68" t="str">
            <v>APGI - Yadkin Division</v>
          </cell>
          <cell r="E68" t="str">
            <v>Sink</v>
          </cell>
        </row>
        <row r="69">
          <cell r="B69">
            <v>362</v>
          </cell>
          <cell r="C69" t="str">
            <v>EEI</v>
          </cell>
          <cell r="D69" t="str">
            <v>Electric Energy Incorporated</v>
          </cell>
          <cell r="E69" t="str">
            <v>Sink</v>
          </cell>
        </row>
        <row r="70">
          <cell r="B70">
            <v>365</v>
          </cell>
          <cell r="C70" t="str">
            <v>SMT</v>
          </cell>
          <cell r="D70" t="str">
            <v>Smoky Mountain Transmission</v>
          </cell>
          <cell r="E70" t="str">
            <v>Sink</v>
          </cell>
        </row>
        <row r="71">
          <cell r="B71">
            <v>366</v>
          </cell>
          <cell r="C71" t="str">
            <v>TAP</v>
          </cell>
          <cell r="D71" t="str">
            <v>APGI - Tapoco Division</v>
          </cell>
          <cell r="E71" t="str">
            <v>Sink</v>
          </cell>
        </row>
        <row r="72">
          <cell r="B72">
            <v>401</v>
          </cell>
          <cell r="C72" t="str">
            <v>FPL</v>
          </cell>
          <cell r="D72" t="str">
            <v>Florida Power &amp; Light</v>
          </cell>
          <cell r="E72" t="str">
            <v>Sink</v>
          </cell>
        </row>
        <row r="73">
          <cell r="B73">
            <v>402</v>
          </cell>
          <cell r="C73" t="str">
            <v>PEF</v>
          </cell>
          <cell r="D73" t="str">
            <v>Progress Energy Florida</v>
          </cell>
          <cell r="E73" t="str">
            <v>Sink</v>
          </cell>
        </row>
        <row r="74">
          <cell r="B74">
            <v>403</v>
          </cell>
          <cell r="C74" t="str">
            <v>FTP</v>
          </cell>
          <cell r="D74" t="str">
            <v>Fort Pierce Utility Authority</v>
          </cell>
          <cell r="E74" t="str">
            <v>Sink</v>
          </cell>
        </row>
        <row r="75">
          <cell r="B75">
            <v>404</v>
          </cell>
          <cell r="C75" t="str">
            <v>GVL</v>
          </cell>
          <cell r="D75" t="str">
            <v>Gainesville Regional Utility</v>
          </cell>
          <cell r="E75" t="str">
            <v>Sink</v>
          </cell>
        </row>
        <row r="76">
          <cell r="B76">
            <v>405</v>
          </cell>
          <cell r="C76" t="str">
            <v>HST</v>
          </cell>
          <cell r="D76" t="str">
            <v>City of Homestead</v>
          </cell>
          <cell r="E76" t="str">
            <v>Sink</v>
          </cell>
        </row>
        <row r="77">
          <cell r="B77">
            <v>406</v>
          </cell>
          <cell r="C77" t="str">
            <v>JEA</v>
          </cell>
          <cell r="D77" t="str">
            <v>Jacksonville Electric Authority</v>
          </cell>
          <cell r="E77" t="str">
            <v>Sink</v>
          </cell>
        </row>
        <row r="78">
          <cell r="B78">
            <v>407</v>
          </cell>
          <cell r="C78" t="str">
            <v>KEY</v>
          </cell>
          <cell r="D78" t="str">
            <v>City of Key West</v>
          </cell>
          <cell r="E78" t="str">
            <v>Sink</v>
          </cell>
        </row>
        <row r="79">
          <cell r="B79">
            <v>409</v>
          </cell>
          <cell r="C79" t="str">
            <v>LWU</v>
          </cell>
          <cell r="D79" t="str">
            <v>City of Lake Worth Utility</v>
          </cell>
          <cell r="E79" t="str">
            <v>Sink</v>
          </cell>
        </row>
        <row r="80">
          <cell r="B80">
            <v>410</v>
          </cell>
          <cell r="C80" t="str">
            <v>NSB</v>
          </cell>
          <cell r="D80" t="str">
            <v>Utilities Commission of New Smyrna Beach</v>
          </cell>
          <cell r="E80" t="str">
            <v>Sink</v>
          </cell>
        </row>
        <row r="81">
          <cell r="B81">
            <v>411</v>
          </cell>
          <cell r="C81" t="str">
            <v>FMPP</v>
          </cell>
          <cell r="D81" t="str">
            <v>Florida Municipal Power Pool</v>
          </cell>
          <cell r="E81" t="str">
            <v>Sink</v>
          </cell>
        </row>
        <row r="82">
          <cell r="B82">
            <v>412</v>
          </cell>
          <cell r="C82" t="str">
            <v>SEC</v>
          </cell>
          <cell r="D82" t="str">
            <v>Seminole Electric Cooperative</v>
          </cell>
          <cell r="E82" t="str">
            <v>Sink</v>
          </cell>
        </row>
        <row r="83">
          <cell r="B83">
            <v>415</v>
          </cell>
          <cell r="C83" t="str">
            <v>TAL</v>
          </cell>
          <cell r="D83" t="str">
            <v>City of Tallahassee</v>
          </cell>
          <cell r="E83" t="str">
            <v>Sink</v>
          </cell>
        </row>
        <row r="84">
          <cell r="B84">
            <v>416</v>
          </cell>
          <cell r="C84" t="str">
            <v>TECO</v>
          </cell>
          <cell r="D84" t="str">
            <v>Tampa Electric Company</v>
          </cell>
          <cell r="E84" t="str">
            <v>Sink</v>
          </cell>
        </row>
        <row r="85">
          <cell r="B85">
            <v>417</v>
          </cell>
          <cell r="C85" t="str">
            <v>VER</v>
          </cell>
          <cell r="D85" t="str">
            <v>FMPA / City of Vero Beach</v>
          </cell>
          <cell r="E85" t="str">
            <v>Sink</v>
          </cell>
        </row>
        <row r="86">
          <cell r="B86">
            <v>419</v>
          </cell>
          <cell r="C86" t="str">
            <v>RCU</v>
          </cell>
          <cell r="D86" t="str">
            <v>Reedy Creek Energy Services, INC.</v>
          </cell>
          <cell r="E86" t="str">
            <v>Sink</v>
          </cell>
        </row>
        <row r="87">
          <cell r="B87">
            <v>502</v>
          </cell>
          <cell r="C87" t="str">
            <v>CLEC</v>
          </cell>
          <cell r="D87" t="str">
            <v>Central Louisiana Electric Company</v>
          </cell>
          <cell r="E87" t="str">
            <v>Sink</v>
          </cell>
        </row>
        <row r="88">
          <cell r="B88">
            <v>503</v>
          </cell>
          <cell r="C88" t="str">
            <v>LAFA</v>
          </cell>
          <cell r="D88" t="str">
            <v>Lafayette Utilities</v>
          </cell>
          <cell r="E88" t="str">
            <v>Sink</v>
          </cell>
        </row>
        <row r="89">
          <cell r="B89">
            <v>504</v>
          </cell>
          <cell r="C89" t="str">
            <v>LEPA</v>
          </cell>
          <cell r="D89" t="str">
            <v>Louisiana Energy and Power Authority</v>
          </cell>
          <cell r="E89" t="str">
            <v>Sink</v>
          </cell>
        </row>
        <row r="90">
          <cell r="B90">
            <v>515</v>
          </cell>
          <cell r="C90" t="str">
            <v>SWPA</v>
          </cell>
          <cell r="D90" t="str">
            <v>Southwestern Power Administration</v>
          </cell>
          <cell r="E90" t="str">
            <v>Sink</v>
          </cell>
        </row>
        <row r="91">
          <cell r="B91">
            <v>520</v>
          </cell>
          <cell r="C91" t="str">
            <v>AEPW</v>
          </cell>
          <cell r="D91" t="str">
            <v>American Electric Power</v>
          </cell>
          <cell r="E91" t="str">
            <v>Sink</v>
          </cell>
        </row>
        <row r="92">
          <cell r="B92">
            <v>523</v>
          </cell>
          <cell r="C92" t="str">
            <v>GRDA</v>
          </cell>
          <cell r="D92" t="str">
            <v>Grand River Dam Authority</v>
          </cell>
          <cell r="E92" t="str">
            <v>Sink</v>
          </cell>
        </row>
        <row r="93">
          <cell r="B93">
            <v>524</v>
          </cell>
          <cell r="C93" t="str">
            <v>OKGE</v>
          </cell>
          <cell r="D93" t="str">
            <v>Oklahoma Gas and Electric Company</v>
          </cell>
          <cell r="E93" t="str">
            <v>Sink</v>
          </cell>
        </row>
        <row r="94">
          <cell r="B94">
            <v>525</v>
          </cell>
          <cell r="C94" t="str">
            <v>WFEC</v>
          </cell>
          <cell r="D94" t="str">
            <v>Western Farmers Electric Cooperative</v>
          </cell>
          <cell r="E94" t="str">
            <v>Sink</v>
          </cell>
        </row>
        <row r="95">
          <cell r="B95">
            <v>526</v>
          </cell>
          <cell r="C95" t="str">
            <v>SPS</v>
          </cell>
          <cell r="D95" t="str">
            <v>Southwestern Public Service</v>
          </cell>
          <cell r="E95" t="str">
            <v>Sink</v>
          </cell>
        </row>
        <row r="96">
          <cell r="B96">
            <v>527</v>
          </cell>
          <cell r="C96" t="str">
            <v>OMPA</v>
          </cell>
          <cell r="D96" t="str">
            <v>Oklahoma Municipal Power Authority</v>
          </cell>
          <cell r="E96" t="str">
            <v>Sink</v>
          </cell>
        </row>
        <row r="97">
          <cell r="B97">
            <v>531</v>
          </cell>
          <cell r="C97" t="str">
            <v>MIDW</v>
          </cell>
          <cell r="D97" t="str">
            <v>Midwest Energy</v>
          </cell>
          <cell r="E97" t="str">
            <v>Sink</v>
          </cell>
        </row>
        <row r="98">
          <cell r="B98">
            <v>534</v>
          </cell>
          <cell r="C98" t="str">
            <v>SUNC</v>
          </cell>
          <cell r="D98" t="str">
            <v>Sunflower Electric Cooperative</v>
          </cell>
          <cell r="E98" t="str">
            <v>Sink</v>
          </cell>
        </row>
        <row r="99">
          <cell r="B99">
            <v>536</v>
          </cell>
          <cell r="C99" t="str">
            <v>WERE</v>
          </cell>
          <cell r="D99" t="str">
            <v>Westar</v>
          </cell>
          <cell r="E99" t="str">
            <v>Sink</v>
          </cell>
        </row>
        <row r="100">
          <cell r="B100">
            <v>540</v>
          </cell>
          <cell r="C100" t="str">
            <v>GMO</v>
          </cell>
          <cell r="D100" t="str">
            <v>Greater Missouri Operations Company</v>
          </cell>
          <cell r="E100" t="str">
            <v>Sink</v>
          </cell>
        </row>
        <row r="101">
          <cell r="B101">
            <v>541</v>
          </cell>
          <cell r="C101" t="str">
            <v>KCPL</v>
          </cell>
          <cell r="D101" t="str">
            <v>Kansas City Power and Light Company</v>
          </cell>
          <cell r="E101" t="str">
            <v>Sink</v>
          </cell>
        </row>
        <row r="102">
          <cell r="B102">
            <v>542</v>
          </cell>
          <cell r="C102" t="str">
            <v>KACY</v>
          </cell>
          <cell r="D102" t="str">
            <v>Board of Public Utilities</v>
          </cell>
          <cell r="E102" t="str">
            <v>Sink</v>
          </cell>
        </row>
        <row r="103">
          <cell r="B103">
            <v>544</v>
          </cell>
          <cell r="C103" t="str">
            <v>EMDE</v>
          </cell>
          <cell r="D103" t="str">
            <v>Empire District Electric Company</v>
          </cell>
          <cell r="E103" t="str">
            <v>Sink</v>
          </cell>
        </row>
        <row r="104">
          <cell r="B104">
            <v>545</v>
          </cell>
          <cell r="C104" t="str">
            <v>INDN</v>
          </cell>
          <cell r="D104" t="str">
            <v>City of Independence</v>
          </cell>
          <cell r="E104" t="str">
            <v>Sink</v>
          </cell>
        </row>
        <row r="105">
          <cell r="B105">
            <v>546</v>
          </cell>
          <cell r="C105" t="str">
            <v>SPRM</v>
          </cell>
          <cell r="D105" t="str">
            <v>City Utilities of Springfield</v>
          </cell>
          <cell r="E105" t="str">
            <v>Sink</v>
          </cell>
        </row>
        <row r="106">
          <cell r="B106">
            <v>640</v>
          </cell>
          <cell r="C106" t="str">
            <v>NPPD</v>
          </cell>
          <cell r="D106" t="str">
            <v>Nebraska Public Power District</v>
          </cell>
          <cell r="E106" t="str">
            <v>Sink</v>
          </cell>
        </row>
        <row r="107">
          <cell r="B107">
            <v>645</v>
          </cell>
          <cell r="C107" t="str">
            <v>OPPD</v>
          </cell>
          <cell r="D107" t="str">
            <v>Omaha Public Power District</v>
          </cell>
          <cell r="E107" t="str">
            <v>Sink</v>
          </cell>
        </row>
        <row r="108">
          <cell r="B108">
            <v>650</v>
          </cell>
          <cell r="C108" t="str">
            <v>LES</v>
          </cell>
          <cell r="D108" t="str">
            <v>Lincoln Electric System, NE</v>
          </cell>
          <cell r="E108" t="str">
            <v>Sink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8"/>
  <sheetViews>
    <sheetView tabSelected="1" zoomScaleNormal="100" workbookViewId="0"/>
  </sheetViews>
  <sheetFormatPr defaultRowHeight="12" x14ac:dyDescent="0.2"/>
  <cols>
    <col min="1" max="2" width="9.140625" style="7"/>
    <col min="3" max="3" width="9.140625" style="8"/>
    <col min="4" max="4" width="9.140625" style="9"/>
    <col min="5" max="5" width="9.140625" style="7"/>
    <col min="6" max="6" width="3.42578125" style="7" bestFit="1" customWidth="1"/>
    <col min="7" max="7" width="13.140625" style="7" customWidth="1"/>
    <col min="8" max="8" width="57.140625" style="7" customWidth="1"/>
    <col min="9" max="9" width="9.140625" style="9"/>
    <col min="10" max="11" width="9.140625" style="8"/>
    <col min="12" max="14" width="9.140625" style="10"/>
    <col min="15" max="16" width="9.140625" style="8"/>
    <col min="17" max="17" width="13.28515625" style="1" customWidth="1"/>
    <col min="18" max="16384" width="9.140625" style="1"/>
  </cols>
  <sheetData>
    <row r="1" spans="1:20" ht="29.25" x14ac:dyDescent="0.5">
      <c r="A1" s="11" t="s">
        <v>0</v>
      </c>
      <c r="B1" s="11"/>
      <c r="C1" s="13"/>
      <c r="D1" s="12"/>
      <c r="E1" s="11"/>
      <c r="F1" s="11"/>
      <c r="G1" s="11"/>
      <c r="H1" s="11"/>
      <c r="I1" s="12"/>
      <c r="J1" s="13"/>
      <c r="K1" s="13"/>
      <c r="L1" s="23"/>
      <c r="M1" s="23"/>
      <c r="N1" s="23"/>
      <c r="O1" s="13"/>
      <c r="P1" s="13"/>
    </row>
    <row r="2" spans="1:20" s="2" customFormat="1" x14ac:dyDescent="0.2">
      <c r="A2" s="19" t="s">
        <v>336</v>
      </c>
      <c r="B2" s="19"/>
      <c r="C2" s="21"/>
      <c r="D2" s="20"/>
      <c r="E2" s="19"/>
      <c r="F2" s="19"/>
      <c r="G2" s="19"/>
      <c r="H2" s="19"/>
      <c r="I2" s="20"/>
      <c r="J2" s="21"/>
      <c r="K2" s="21"/>
      <c r="L2" s="25"/>
      <c r="M2" s="25"/>
      <c r="N2" s="25"/>
      <c r="O2" s="21"/>
      <c r="P2" s="21"/>
    </row>
    <row r="3" spans="1:20" s="2" customFormat="1" x14ac:dyDescent="0.2">
      <c r="A3" s="19" t="s">
        <v>1</v>
      </c>
      <c r="B3" s="19"/>
      <c r="C3" s="21"/>
      <c r="D3" s="20"/>
      <c r="E3" s="19"/>
      <c r="F3" s="19"/>
      <c r="G3" s="19"/>
      <c r="H3" s="19"/>
      <c r="I3" s="20"/>
      <c r="J3" s="21"/>
      <c r="K3" s="21"/>
      <c r="L3" s="25"/>
      <c r="M3" s="25"/>
      <c r="N3" s="25"/>
      <c r="O3" s="21"/>
      <c r="P3" s="21"/>
    </row>
    <row r="4" spans="1:20" s="2" customFormat="1" x14ac:dyDescent="0.2">
      <c r="A4" s="19" t="s">
        <v>2</v>
      </c>
      <c r="B4" s="19"/>
      <c r="C4" s="21"/>
      <c r="D4" s="20"/>
      <c r="E4" s="19"/>
      <c r="F4" s="19"/>
      <c r="G4" s="19"/>
      <c r="H4" s="19"/>
      <c r="I4" s="20"/>
      <c r="J4" s="21"/>
      <c r="K4" s="21"/>
      <c r="L4" s="25"/>
      <c r="M4" s="25"/>
      <c r="N4" s="25"/>
      <c r="O4" s="21"/>
      <c r="P4" s="21"/>
    </row>
    <row r="5" spans="1:20" s="2" customFormat="1" x14ac:dyDescent="0.2">
      <c r="A5" s="19" t="s">
        <v>337</v>
      </c>
      <c r="B5" s="19"/>
      <c r="C5" s="21"/>
      <c r="D5" s="20"/>
      <c r="E5" s="19"/>
      <c r="F5" s="19"/>
      <c r="G5" s="19"/>
      <c r="H5" s="19"/>
      <c r="I5" s="20"/>
      <c r="J5" s="21"/>
      <c r="K5" s="21"/>
      <c r="L5" s="25"/>
      <c r="M5" s="25"/>
      <c r="N5" s="25"/>
      <c r="O5" s="21"/>
      <c r="P5" s="21"/>
    </row>
    <row r="6" spans="1:20" s="2" customFormat="1" x14ac:dyDescent="0.2">
      <c r="A6" s="19" t="s">
        <v>3</v>
      </c>
      <c r="B6" s="19"/>
      <c r="C6" s="21"/>
      <c r="D6" s="20"/>
      <c r="E6" s="19"/>
      <c r="F6" s="19"/>
      <c r="G6" s="19"/>
      <c r="H6" s="19"/>
      <c r="I6" s="20"/>
      <c r="J6" s="21"/>
      <c r="K6" s="21"/>
      <c r="L6" s="25"/>
      <c r="M6" s="25"/>
      <c r="N6" s="25"/>
      <c r="O6" s="21"/>
      <c r="P6" s="21"/>
    </row>
    <row r="7" spans="1:20" s="2" customFormat="1" x14ac:dyDescent="0.2">
      <c r="A7" s="19" t="s">
        <v>4</v>
      </c>
      <c r="B7" s="19"/>
      <c r="C7" s="21"/>
      <c r="D7" s="20"/>
      <c r="E7" s="19"/>
      <c r="F7" s="19"/>
      <c r="G7" s="19"/>
      <c r="H7" s="19"/>
      <c r="I7" s="20"/>
      <c r="J7" s="21"/>
      <c r="K7" s="21"/>
      <c r="L7" s="25"/>
      <c r="M7" s="25"/>
      <c r="N7" s="25"/>
      <c r="O7" s="21"/>
      <c r="P7" s="21"/>
    </row>
    <row r="8" spans="1:20" s="2" customFormat="1" x14ac:dyDescent="0.2">
      <c r="A8" s="19" t="s">
        <v>5</v>
      </c>
      <c r="B8" s="19"/>
      <c r="C8" s="21"/>
      <c r="D8" s="20"/>
      <c r="E8" s="19"/>
      <c r="F8" s="19"/>
      <c r="G8" s="19"/>
      <c r="H8" s="19"/>
      <c r="I8" s="20"/>
      <c r="J8" s="21"/>
      <c r="K8" s="21"/>
      <c r="L8" s="25"/>
      <c r="M8" s="25"/>
      <c r="N8" s="25"/>
      <c r="O8" s="21"/>
      <c r="P8" s="21"/>
    </row>
    <row r="9" spans="1:20" s="2" customFormat="1" x14ac:dyDescent="0.2">
      <c r="A9" s="19" t="s">
        <v>6</v>
      </c>
      <c r="B9" s="19"/>
      <c r="C9" s="21"/>
      <c r="D9" s="20"/>
      <c r="E9" s="19"/>
      <c r="F9" s="19"/>
      <c r="G9" s="19"/>
      <c r="H9" s="19"/>
      <c r="I9" s="20"/>
      <c r="J9" s="21"/>
      <c r="K9" s="21"/>
      <c r="L9" s="25"/>
      <c r="M9" s="25"/>
      <c r="N9" s="25"/>
      <c r="O9" s="21"/>
      <c r="P9" s="21"/>
    </row>
    <row r="12" spans="1:20" customFormat="1" ht="40.5" x14ac:dyDescent="0.25">
      <c r="A12" s="14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22" t="s">
        <v>12</v>
      </c>
      <c r="G12" s="15" t="s">
        <v>13</v>
      </c>
      <c r="H12" s="15" t="s">
        <v>14</v>
      </c>
      <c r="I12" s="15" t="s">
        <v>15</v>
      </c>
      <c r="J12" s="15" t="s">
        <v>16</v>
      </c>
      <c r="K12" s="15" t="s">
        <v>17</v>
      </c>
      <c r="L12" s="15" t="s">
        <v>18</v>
      </c>
      <c r="M12" s="15" t="s">
        <v>19</v>
      </c>
      <c r="N12" s="15" t="s">
        <v>20</v>
      </c>
      <c r="O12" s="15" t="s">
        <v>21</v>
      </c>
      <c r="P12" s="15" t="s">
        <v>22</v>
      </c>
      <c r="Q12" s="105" t="s">
        <v>343</v>
      </c>
    </row>
    <row r="13" spans="1:20" x14ac:dyDescent="0.2">
      <c r="A13" s="16" t="s">
        <v>23</v>
      </c>
      <c r="B13" s="16" t="s">
        <v>24</v>
      </c>
      <c r="C13" s="18">
        <v>10000</v>
      </c>
      <c r="D13" s="17">
        <v>1</v>
      </c>
      <c r="E13" s="16">
        <v>5668.7</v>
      </c>
      <c r="F13" s="16" t="s">
        <v>25</v>
      </c>
      <c r="G13" s="16" t="s">
        <v>26</v>
      </c>
      <c r="H13" s="16"/>
      <c r="I13" s="17"/>
      <c r="J13" s="18">
        <v>1926.9</v>
      </c>
      <c r="K13" s="18">
        <v>2598</v>
      </c>
      <c r="L13" s="24">
        <v>0.11838</v>
      </c>
      <c r="M13" s="24"/>
      <c r="N13" s="24">
        <v>7.5670000000000001E-2</v>
      </c>
      <c r="O13" s="18">
        <v>1163.0999999999999</v>
      </c>
      <c r="P13" s="18">
        <v>1592</v>
      </c>
      <c r="S13" s="1">
        <v>380015</v>
      </c>
      <c r="T13" s="1">
        <v>400356</v>
      </c>
    </row>
    <row r="14" spans="1:20" x14ac:dyDescent="0.2">
      <c r="A14" s="16"/>
      <c r="B14" s="16"/>
      <c r="C14" s="18"/>
      <c r="D14" s="17"/>
      <c r="E14" s="16"/>
      <c r="F14" s="16"/>
      <c r="G14" s="16"/>
      <c r="H14" s="16" t="s">
        <v>27</v>
      </c>
      <c r="I14" s="17">
        <v>843</v>
      </c>
      <c r="J14" s="18"/>
      <c r="K14" s="18"/>
      <c r="L14" s="24"/>
      <c r="M14" s="24"/>
      <c r="N14" s="24"/>
      <c r="O14" s="18"/>
      <c r="P14" s="18"/>
      <c r="S14" s="1">
        <v>380014</v>
      </c>
      <c r="T14" s="1">
        <v>400356</v>
      </c>
    </row>
    <row r="15" spans="1:20" x14ac:dyDescent="0.2">
      <c r="A15" s="16"/>
      <c r="B15" s="16"/>
      <c r="C15" s="18"/>
      <c r="D15" s="17"/>
      <c r="E15" s="16"/>
      <c r="F15" s="16"/>
      <c r="G15" s="16"/>
      <c r="H15" s="16" t="s">
        <v>28</v>
      </c>
      <c r="I15" s="17"/>
      <c r="J15" s="18"/>
      <c r="K15" s="18"/>
      <c r="L15" s="24"/>
      <c r="M15" s="24">
        <v>0.73897999999999997</v>
      </c>
      <c r="N15" s="24">
        <v>5.7790000000000001E-2</v>
      </c>
      <c r="O15" s="18">
        <v>1033.7</v>
      </c>
      <c r="P15" s="18">
        <v>1361.3</v>
      </c>
    </row>
    <row r="16" spans="1:20" x14ac:dyDescent="0.2">
      <c r="A16" s="16"/>
      <c r="B16" s="16"/>
      <c r="C16" s="18"/>
      <c r="D16" s="17">
        <v>2</v>
      </c>
      <c r="E16" s="16">
        <v>7515.4</v>
      </c>
      <c r="F16" s="16" t="s">
        <v>25</v>
      </c>
      <c r="G16" s="16" t="s">
        <v>29</v>
      </c>
      <c r="H16" s="16"/>
      <c r="I16" s="17"/>
      <c r="J16" s="18">
        <v>1792.6</v>
      </c>
      <c r="K16" s="18">
        <v>2598</v>
      </c>
      <c r="L16" s="24">
        <v>0.10717</v>
      </c>
      <c r="M16" s="24"/>
      <c r="N16" s="24">
        <v>5.7790000000000001E-2</v>
      </c>
      <c r="O16" s="18">
        <v>1033.7</v>
      </c>
      <c r="P16" s="18">
        <v>1468</v>
      </c>
    </row>
    <row r="17" spans="1:16" x14ac:dyDescent="0.2">
      <c r="A17" s="16"/>
      <c r="B17" s="16"/>
      <c r="C17" s="18"/>
      <c r="D17" s="17"/>
      <c r="E17" s="16"/>
      <c r="F17" s="16"/>
      <c r="G17" s="16"/>
      <c r="H17" s="16" t="s">
        <v>30</v>
      </c>
      <c r="I17" s="17">
        <v>844</v>
      </c>
      <c r="J17" s="18"/>
      <c r="K17" s="18"/>
      <c r="L17" s="24"/>
      <c r="M17" s="24"/>
      <c r="N17" s="24"/>
      <c r="O17" s="18"/>
      <c r="P17" s="18"/>
    </row>
    <row r="18" spans="1:16" x14ac:dyDescent="0.2">
      <c r="A18" s="16"/>
      <c r="B18" s="16"/>
      <c r="C18" s="18"/>
      <c r="D18" s="17"/>
      <c r="E18" s="16"/>
      <c r="F18" s="16"/>
      <c r="G18" s="16"/>
      <c r="H18" s="16" t="s">
        <v>31</v>
      </c>
      <c r="I18" s="17"/>
      <c r="J18" s="18"/>
      <c r="K18" s="18"/>
      <c r="L18" s="24"/>
      <c r="M18" s="24">
        <v>0.65249000000000001</v>
      </c>
      <c r="N18" s="24">
        <v>7.5670000000000001E-2</v>
      </c>
      <c r="O18" s="18">
        <v>1163.0999999999999</v>
      </c>
      <c r="P18" s="18">
        <v>1731.8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68"/>
  <sheetViews>
    <sheetView zoomScaleNormal="100" workbookViewId="0"/>
  </sheetViews>
  <sheetFormatPr defaultRowHeight="12" x14ac:dyDescent="0.2"/>
  <cols>
    <col min="1" max="2" width="9.140625" style="7"/>
    <col min="3" max="3" width="9.140625" style="8"/>
    <col min="4" max="4" width="9.140625" style="9"/>
    <col min="5" max="5" width="9.140625" style="7"/>
    <col min="6" max="6" width="3.42578125" style="7" bestFit="1" customWidth="1"/>
    <col min="7" max="7" width="13.140625" style="7" customWidth="1"/>
    <col min="8" max="8" width="57.140625" style="7" customWidth="1"/>
    <col min="9" max="9" width="9.140625" style="9"/>
    <col min="10" max="11" width="9.140625" style="8"/>
    <col min="12" max="14" width="9.140625" style="10"/>
    <col min="15" max="16" width="9.140625" style="8"/>
    <col min="17" max="17" width="13.28515625" style="1" customWidth="1"/>
    <col min="18" max="16384" width="9.140625" style="1"/>
  </cols>
  <sheetData>
    <row r="1" spans="1:20" ht="29.25" x14ac:dyDescent="0.5">
      <c r="A1" s="26" t="s">
        <v>0</v>
      </c>
      <c r="B1" s="26"/>
      <c r="C1" s="28"/>
      <c r="D1" s="27"/>
      <c r="E1" s="26"/>
      <c r="F1" s="26"/>
      <c r="G1" s="26"/>
      <c r="H1" s="26"/>
      <c r="I1" s="27"/>
      <c r="J1" s="28"/>
      <c r="K1" s="28"/>
      <c r="L1" s="38"/>
      <c r="M1" s="38"/>
      <c r="N1" s="38"/>
      <c r="O1" s="28"/>
      <c r="P1" s="28"/>
    </row>
    <row r="2" spans="1:20" s="2" customFormat="1" x14ac:dyDescent="0.2">
      <c r="A2" s="34" t="s">
        <v>338</v>
      </c>
      <c r="B2" s="34"/>
      <c r="C2" s="36"/>
      <c r="D2" s="35"/>
      <c r="E2" s="34"/>
      <c r="F2" s="34"/>
      <c r="G2" s="34"/>
      <c r="H2" s="34"/>
      <c r="I2" s="35"/>
      <c r="J2" s="36"/>
      <c r="K2" s="36"/>
      <c r="L2" s="40"/>
      <c r="M2" s="40"/>
      <c r="N2" s="40"/>
      <c r="O2" s="36"/>
      <c r="P2" s="36"/>
    </row>
    <row r="3" spans="1:20" s="2" customFormat="1" x14ac:dyDescent="0.2">
      <c r="A3" s="34" t="s">
        <v>1</v>
      </c>
      <c r="B3" s="34"/>
      <c r="C3" s="36"/>
      <c r="D3" s="35"/>
      <c r="E3" s="34"/>
      <c r="F3" s="34"/>
      <c r="G3" s="34"/>
      <c r="H3" s="34"/>
      <c r="I3" s="35"/>
      <c r="J3" s="36"/>
      <c r="K3" s="36"/>
      <c r="L3" s="40"/>
      <c r="M3" s="40"/>
      <c r="N3" s="40"/>
      <c r="O3" s="36"/>
      <c r="P3" s="36"/>
    </row>
    <row r="4" spans="1:20" s="2" customFormat="1" x14ac:dyDescent="0.2">
      <c r="A4" s="34" t="s">
        <v>2</v>
      </c>
      <c r="B4" s="34"/>
      <c r="C4" s="36"/>
      <c r="D4" s="35"/>
      <c r="E4" s="34"/>
      <c r="F4" s="34"/>
      <c r="G4" s="34"/>
      <c r="H4" s="34"/>
      <c r="I4" s="35"/>
      <c r="J4" s="36"/>
      <c r="K4" s="36"/>
      <c r="L4" s="40"/>
      <c r="M4" s="40"/>
      <c r="N4" s="40"/>
      <c r="O4" s="36"/>
      <c r="P4" s="36"/>
    </row>
    <row r="5" spans="1:20" s="2" customFormat="1" x14ac:dyDescent="0.2">
      <c r="A5" s="34" t="s">
        <v>337</v>
      </c>
      <c r="B5" s="34"/>
      <c r="C5" s="36"/>
      <c r="D5" s="35"/>
      <c r="E5" s="34"/>
      <c r="F5" s="34"/>
      <c r="G5" s="34"/>
      <c r="H5" s="34"/>
      <c r="I5" s="35"/>
      <c r="J5" s="36"/>
      <c r="K5" s="36"/>
      <c r="L5" s="40"/>
      <c r="M5" s="40"/>
      <c r="N5" s="40"/>
      <c r="O5" s="36"/>
      <c r="P5" s="36"/>
    </row>
    <row r="6" spans="1:20" s="2" customFormat="1" x14ac:dyDescent="0.2">
      <c r="A6" s="34" t="s">
        <v>3</v>
      </c>
      <c r="B6" s="34"/>
      <c r="C6" s="36"/>
      <c r="D6" s="35"/>
      <c r="E6" s="34"/>
      <c r="F6" s="34"/>
      <c r="G6" s="34"/>
      <c r="H6" s="34"/>
      <c r="I6" s="35"/>
      <c r="J6" s="36"/>
      <c r="K6" s="36"/>
      <c r="L6" s="40"/>
      <c r="M6" s="40"/>
      <c r="N6" s="40"/>
      <c r="O6" s="36"/>
      <c r="P6" s="36"/>
    </row>
    <row r="7" spans="1:20" s="2" customFormat="1" x14ac:dyDescent="0.2">
      <c r="A7" s="34" t="s">
        <v>32</v>
      </c>
      <c r="B7" s="34"/>
      <c r="C7" s="36"/>
      <c r="D7" s="35"/>
      <c r="E7" s="34"/>
      <c r="F7" s="34"/>
      <c r="G7" s="34"/>
      <c r="H7" s="34"/>
      <c r="I7" s="35"/>
      <c r="J7" s="36"/>
      <c r="K7" s="36"/>
      <c r="L7" s="40"/>
      <c r="M7" s="40"/>
      <c r="N7" s="40"/>
      <c r="O7" s="36"/>
      <c r="P7" s="36"/>
    </row>
    <row r="8" spans="1:20" s="2" customFormat="1" x14ac:dyDescent="0.2">
      <c r="A8" s="34" t="s">
        <v>33</v>
      </c>
      <c r="B8" s="34"/>
      <c r="C8" s="36"/>
      <c r="D8" s="35"/>
      <c r="E8" s="34"/>
      <c r="F8" s="34"/>
      <c r="G8" s="34"/>
      <c r="H8" s="34"/>
      <c r="I8" s="35"/>
      <c r="J8" s="36"/>
      <c r="K8" s="36"/>
      <c r="L8" s="40"/>
      <c r="M8" s="40"/>
      <c r="N8" s="40"/>
      <c r="O8" s="36"/>
      <c r="P8" s="36"/>
    </row>
    <row r="9" spans="1:20" s="2" customFormat="1" x14ac:dyDescent="0.2">
      <c r="A9" s="34" t="s">
        <v>6</v>
      </c>
      <c r="B9" s="34"/>
      <c r="C9" s="36"/>
      <c r="D9" s="35"/>
      <c r="E9" s="34"/>
      <c r="F9" s="34"/>
      <c r="G9" s="34"/>
      <c r="H9" s="34"/>
      <c r="I9" s="35"/>
      <c r="J9" s="36"/>
      <c r="K9" s="36"/>
      <c r="L9" s="40"/>
      <c r="M9" s="40"/>
      <c r="N9" s="40"/>
      <c r="O9" s="36"/>
      <c r="P9" s="36"/>
    </row>
    <row r="12" spans="1:20" customFormat="1" ht="40.5" x14ac:dyDescent="0.25">
      <c r="A12" s="29" t="s">
        <v>7</v>
      </c>
      <c r="B12" s="30" t="s">
        <v>8</v>
      </c>
      <c r="C12" s="30" t="s">
        <v>9</v>
      </c>
      <c r="D12" s="30" t="s">
        <v>10</v>
      </c>
      <c r="E12" s="30" t="s">
        <v>11</v>
      </c>
      <c r="F12" s="37" t="s">
        <v>12</v>
      </c>
      <c r="G12" s="30" t="s">
        <v>13</v>
      </c>
      <c r="H12" s="30" t="s">
        <v>14</v>
      </c>
      <c r="I12" s="30" t="s">
        <v>15</v>
      </c>
      <c r="J12" s="30" t="s">
        <v>16</v>
      </c>
      <c r="K12" s="30" t="s">
        <v>17</v>
      </c>
      <c r="L12" s="30" t="s">
        <v>18</v>
      </c>
      <c r="M12" s="30" t="s">
        <v>19</v>
      </c>
      <c r="N12" s="30" t="s">
        <v>20</v>
      </c>
      <c r="O12" s="30" t="s">
        <v>21</v>
      </c>
      <c r="P12" s="30" t="s">
        <v>22</v>
      </c>
      <c r="Q12" s="105" t="s">
        <v>343</v>
      </c>
    </row>
    <row r="13" spans="1:20" x14ac:dyDescent="0.2">
      <c r="A13" s="31" t="s">
        <v>23</v>
      </c>
      <c r="B13" s="31" t="s">
        <v>24</v>
      </c>
      <c r="C13" s="33">
        <v>10000</v>
      </c>
      <c r="D13" s="32">
        <v>1</v>
      </c>
      <c r="E13" s="31">
        <v>-8064.6</v>
      </c>
      <c r="F13" s="31" t="s">
        <v>25</v>
      </c>
      <c r="G13" s="31" t="s">
        <v>34</v>
      </c>
      <c r="H13" s="31"/>
      <c r="I13" s="32"/>
      <c r="J13" s="33">
        <v>749.2</v>
      </c>
      <c r="K13" s="33">
        <v>446</v>
      </c>
      <c r="L13" s="39">
        <v>3.7600000000000001E-2</v>
      </c>
      <c r="M13" s="39"/>
      <c r="N13" s="39">
        <v>3.628E-2</v>
      </c>
      <c r="O13" s="33">
        <v>712.3</v>
      </c>
      <c r="P13" s="33">
        <v>419.6</v>
      </c>
      <c r="S13" s="1">
        <v>300038</v>
      </c>
      <c r="T13" s="1">
        <v>344974</v>
      </c>
    </row>
    <row r="14" spans="1:20" x14ac:dyDescent="0.2">
      <c r="A14" s="31"/>
      <c r="B14" s="31"/>
      <c r="C14" s="33"/>
      <c r="D14" s="32"/>
      <c r="E14" s="31"/>
      <c r="F14" s="31"/>
      <c r="G14" s="31"/>
      <c r="H14" s="31" t="s">
        <v>43</v>
      </c>
      <c r="I14" s="32">
        <v>823</v>
      </c>
      <c r="J14" s="33"/>
      <c r="K14" s="33"/>
      <c r="L14" s="39"/>
      <c r="M14" s="39"/>
      <c r="N14" s="39"/>
      <c r="O14" s="33"/>
      <c r="P14" s="33"/>
      <c r="S14" s="1">
        <v>300041</v>
      </c>
      <c r="T14" s="1">
        <v>344154</v>
      </c>
    </row>
    <row r="15" spans="1:20" x14ac:dyDescent="0.2">
      <c r="A15" s="31"/>
      <c r="B15" s="31"/>
      <c r="C15" s="33"/>
      <c r="D15" s="32"/>
      <c r="E15" s="31"/>
      <c r="F15" s="31"/>
      <c r="G15" s="31"/>
      <c r="H15" s="31" t="s">
        <v>44</v>
      </c>
      <c r="I15" s="32"/>
      <c r="J15" s="33"/>
      <c r="K15" s="33"/>
      <c r="L15" s="39"/>
      <c r="M15" s="39">
        <v>3.4759999999999999E-2</v>
      </c>
      <c r="N15" s="39">
        <v>3.7879999999999997E-2</v>
      </c>
      <c r="O15" s="33">
        <v>1063.7</v>
      </c>
      <c r="P15" s="33">
        <v>758.1</v>
      </c>
      <c r="S15" s="1">
        <v>300041</v>
      </c>
      <c r="T15" s="1">
        <v>344327</v>
      </c>
    </row>
    <row r="16" spans="1:20" x14ac:dyDescent="0.2">
      <c r="A16" s="31"/>
      <c r="B16" s="31"/>
      <c r="C16" s="33"/>
      <c r="D16" s="32">
        <v>1335</v>
      </c>
      <c r="E16" s="31">
        <v>-7338.3</v>
      </c>
      <c r="F16" s="31"/>
      <c r="G16" s="31" t="s">
        <v>34</v>
      </c>
      <c r="H16" s="31"/>
      <c r="I16" s="32"/>
      <c r="J16" s="33">
        <v>712.3</v>
      </c>
      <c r="K16" s="33">
        <v>446</v>
      </c>
      <c r="L16" s="39">
        <v>3.628E-2</v>
      </c>
      <c r="M16" s="39"/>
      <c r="N16" s="39"/>
      <c r="O16" s="33"/>
      <c r="P16" s="33"/>
      <c r="S16" s="1">
        <v>336562</v>
      </c>
      <c r="T16" s="1">
        <v>336839</v>
      </c>
    </row>
    <row r="17" spans="1:20" x14ac:dyDescent="0.2">
      <c r="A17" s="31"/>
      <c r="B17" s="31"/>
      <c r="C17" s="33"/>
      <c r="D17" s="32"/>
      <c r="E17" s="31"/>
      <c r="F17" s="31"/>
      <c r="G17" s="31"/>
      <c r="H17" s="31" t="s">
        <v>35</v>
      </c>
      <c r="I17" s="32"/>
      <c r="J17" s="33"/>
      <c r="K17" s="33"/>
      <c r="L17" s="39"/>
      <c r="M17" s="39"/>
      <c r="N17" s="39"/>
      <c r="O17" s="33"/>
      <c r="P17" s="33"/>
      <c r="S17" s="1">
        <v>340624</v>
      </c>
      <c r="T17" s="1">
        <v>360043</v>
      </c>
    </row>
    <row r="18" spans="1:20" x14ac:dyDescent="0.2">
      <c r="A18" s="31"/>
      <c r="B18" s="31"/>
      <c r="C18" s="33"/>
      <c r="D18" s="32">
        <v>2782</v>
      </c>
      <c r="E18" s="31">
        <v>-5136.1000000000004</v>
      </c>
      <c r="F18" s="31" t="s">
        <v>25</v>
      </c>
      <c r="G18" s="31" t="s">
        <v>36</v>
      </c>
      <c r="H18" s="31"/>
      <c r="I18" s="32"/>
      <c r="J18" s="33">
        <v>-1465.8</v>
      </c>
      <c r="K18" s="33">
        <v>-1273</v>
      </c>
      <c r="L18" s="39">
        <v>-3.755E-2</v>
      </c>
      <c r="M18" s="39"/>
      <c r="N18" s="39">
        <v>-2.657E-2</v>
      </c>
      <c r="O18" s="33">
        <v>-985.5</v>
      </c>
      <c r="P18" s="33">
        <v>-849</v>
      </c>
      <c r="S18" s="1">
        <v>344224</v>
      </c>
      <c r="T18" s="1">
        <v>344327</v>
      </c>
    </row>
    <row r="19" spans="1:20" x14ac:dyDescent="0.2">
      <c r="A19" s="31"/>
      <c r="B19" s="31"/>
      <c r="C19" s="33"/>
      <c r="D19" s="32"/>
      <c r="E19" s="31"/>
      <c r="F19" s="31"/>
      <c r="G19" s="31"/>
      <c r="H19" s="31" t="s">
        <v>37</v>
      </c>
      <c r="I19" s="32">
        <v>739</v>
      </c>
      <c r="J19" s="33"/>
      <c r="K19" s="33"/>
      <c r="L19" s="39"/>
      <c r="M19" s="39"/>
      <c r="N19" s="39"/>
      <c r="O19" s="33"/>
      <c r="P19" s="33"/>
      <c r="S19" s="1">
        <v>344974</v>
      </c>
      <c r="T19" s="1">
        <v>345773</v>
      </c>
    </row>
    <row r="20" spans="1:20" x14ac:dyDescent="0.2">
      <c r="A20" s="31"/>
      <c r="B20" s="31"/>
      <c r="C20" s="33"/>
      <c r="D20" s="32"/>
      <c r="E20" s="31"/>
      <c r="F20" s="31"/>
      <c r="G20" s="31"/>
      <c r="H20" s="31" t="s">
        <v>38</v>
      </c>
      <c r="I20" s="32"/>
      <c r="J20" s="33"/>
      <c r="K20" s="33"/>
      <c r="L20" s="39"/>
      <c r="M20" s="39">
        <v>-0.48333999999999999</v>
      </c>
      <c r="N20" s="39">
        <v>2.2710000000000001E-2</v>
      </c>
      <c r="O20" s="33">
        <v>993.8</v>
      </c>
      <c r="P20" s="33">
        <v>877.2</v>
      </c>
      <c r="S20" s="1">
        <v>345667</v>
      </c>
      <c r="T20" s="1">
        <v>345668</v>
      </c>
    </row>
    <row r="21" spans="1:20" x14ac:dyDescent="0.2">
      <c r="A21" s="106"/>
      <c r="B21" s="106"/>
      <c r="C21" s="108"/>
      <c r="D21" s="107">
        <v>2787</v>
      </c>
      <c r="E21" s="106">
        <v>-2099.6</v>
      </c>
      <c r="F21" s="106" t="s">
        <v>25</v>
      </c>
      <c r="G21" s="106" t="s">
        <v>42</v>
      </c>
      <c r="H21" s="106"/>
      <c r="I21" s="107"/>
      <c r="J21" s="108">
        <v>1291.7</v>
      </c>
      <c r="K21" s="108">
        <v>1195</v>
      </c>
      <c r="L21" s="109">
        <v>4.6059999999999997E-2</v>
      </c>
      <c r="M21" s="109"/>
      <c r="N21" s="109">
        <v>3.7350000000000001E-2</v>
      </c>
      <c r="O21" s="108">
        <v>1047.2</v>
      </c>
      <c r="P21" s="108">
        <v>968.8</v>
      </c>
      <c r="S21" s="1">
        <v>346895</v>
      </c>
      <c r="T21" s="1">
        <v>348151</v>
      </c>
    </row>
    <row r="22" spans="1:20" x14ac:dyDescent="0.2">
      <c r="A22" s="106"/>
      <c r="B22" s="106"/>
      <c r="C22" s="108"/>
      <c r="D22" s="107"/>
      <c r="E22" s="106"/>
      <c r="F22" s="106"/>
      <c r="G22" s="106"/>
      <c r="H22" s="106" t="s">
        <v>43</v>
      </c>
      <c r="I22" s="107">
        <v>823</v>
      </c>
      <c r="J22" s="108"/>
      <c r="K22" s="108"/>
      <c r="L22" s="109"/>
      <c r="M22" s="109"/>
      <c r="N22" s="109"/>
      <c r="O22" s="108"/>
      <c r="P22" s="108"/>
      <c r="S22" s="1">
        <v>346992</v>
      </c>
      <c r="T22" s="1">
        <v>348827</v>
      </c>
    </row>
    <row r="23" spans="1:20" x14ac:dyDescent="0.2">
      <c r="A23" s="106"/>
      <c r="B23" s="106"/>
      <c r="C23" s="108"/>
      <c r="D23" s="107"/>
      <c r="E23" s="106"/>
      <c r="F23" s="106"/>
      <c r="G23" s="106"/>
      <c r="H23" s="106" t="s">
        <v>44</v>
      </c>
      <c r="I23" s="107"/>
      <c r="J23" s="108"/>
      <c r="K23" s="108"/>
      <c r="L23" s="109"/>
      <c r="M23" s="109">
        <v>0.22989000000000001</v>
      </c>
      <c r="N23" s="109">
        <v>3.7879999999999997E-2</v>
      </c>
      <c r="O23" s="108">
        <v>1063.7</v>
      </c>
      <c r="P23" s="108">
        <v>984.1</v>
      </c>
      <c r="S23" s="1">
        <v>346992</v>
      </c>
      <c r="T23" s="1">
        <v>360002</v>
      </c>
    </row>
    <row r="24" spans="1:20" x14ac:dyDescent="0.2">
      <c r="A24" s="106"/>
      <c r="B24" s="106"/>
      <c r="C24" s="108"/>
      <c r="D24" s="107">
        <v>16172</v>
      </c>
      <c r="E24" s="106">
        <v>-2002.9</v>
      </c>
      <c r="F24" s="106" t="s">
        <v>25</v>
      </c>
      <c r="G24" s="106" t="s">
        <v>50</v>
      </c>
      <c r="H24" s="106"/>
      <c r="I24" s="107"/>
      <c r="J24" s="108">
        <v>-1279.5</v>
      </c>
      <c r="K24" s="108">
        <v>-1195</v>
      </c>
      <c r="L24" s="109">
        <v>-4.2169999999999999E-2</v>
      </c>
      <c r="M24" s="109"/>
      <c r="N24" s="109">
        <v>-3.4700000000000002E-2</v>
      </c>
      <c r="O24" s="108">
        <v>-1023.5</v>
      </c>
      <c r="P24" s="108">
        <v>-954</v>
      </c>
      <c r="S24" s="1">
        <v>347830</v>
      </c>
      <c r="T24" s="1">
        <v>348493</v>
      </c>
    </row>
    <row r="25" spans="1:20" x14ac:dyDescent="0.2">
      <c r="A25" s="106"/>
      <c r="B25" s="106"/>
      <c r="C25" s="108"/>
      <c r="D25" s="107"/>
      <c r="E25" s="106"/>
      <c r="F25" s="106"/>
      <c r="G25" s="106"/>
      <c r="H25" s="106" t="s">
        <v>260</v>
      </c>
      <c r="I25" s="107">
        <v>9348</v>
      </c>
      <c r="J25" s="108"/>
      <c r="K25" s="108"/>
      <c r="L25" s="109"/>
      <c r="M25" s="109"/>
      <c r="N25" s="109"/>
      <c r="O25" s="108"/>
      <c r="P25" s="108"/>
      <c r="S25" s="1">
        <v>348493</v>
      </c>
      <c r="T25" s="1">
        <v>348827</v>
      </c>
    </row>
    <row r="26" spans="1:20" x14ac:dyDescent="0.2">
      <c r="A26" s="106"/>
      <c r="B26" s="106"/>
      <c r="C26" s="108"/>
      <c r="D26" s="107"/>
      <c r="E26" s="106"/>
      <c r="F26" s="106"/>
      <c r="G26" s="106"/>
      <c r="H26" s="106" t="s">
        <v>261</v>
      </c>
      <c r="I26" s="107"/>
      <c r="J26" s="108"/>
      <c r="K26" s="108"/>
      <c r="L26" s="109"/>
      <c r="M26" s="109">
        <v>-0.15310000000000001</v>
      </c>
      <c r="N26" s="109">
        <v>4.879E-2</v>
      </c>
      <c r="O26" s="108">
        <v>1671.7</v>
      </c>
      <c r="P26" s="108">
        <v>1574</v>
      </c>
    </row>
    <row r="27" spans="1:20" x14ac:dyDescent="0.2">
      <c r="A27" s="106"/>
      <c r="B27" s="106"/>
      <c r="C27" s="108"/>
      <c r="D27" s="107">
        <v>2788</v>
      </c>
      <c r="E27" s="106">
        <v>-1371</v>
      </c>
      <c r="F27" s="106" t="s">
        <v>25</v>
      </c>
      <c r="G27" s="106" t="s">
        <v>39</v>
      </c>
      <c r="H27" s="106"/>
      <c r="I27" s="107"/>
      <c r="J27" s="108">
        <v>-1250.8</v>
      </c>
      <c r="K27" s="108">
        <v>-1195</v>
      </c>
      <c r="L27" s="109">
        <v>-4.0719999999999999E-2</v>
      </c>
      <c r="M27" s="109"/>
      <c r="N27" s="109">
        <v>-3.2480000000000002E-2</v>
      </c>
      <c r="O27" s="108">
        <v>-1046.2</v>
      </c>
      <c r="P27" s="108">
        <v>-1001.7</v>
      </c>
    </row>
    <row r="28" spans="1:20" x14ac:dyDescent="0.2">
      <c r="A28" s="106"/>
      <c r="B28" s="106"/>
      <c r="C28" s="108"/>
      <c r="D28" s="107"/>
      <c r="E28" s="106"/>
      <c r="F28" s="106"/>
      <c r="G28" s="106"/>
      <c r="H28" s="106" t="s">
        <v>40</v>
      </c>
      <c r="I28" s="107">
        <v>2313</v>
      </c>
      <c r="J28" s="108"/>
      <c r="K28" s="108"/>
      <c r="L28" s="109"/>
      <c r="M28" s="109"/>
      <c r="N28" s="109"/>
      <c r="O28" s="108"/>
      <c r="P28" s="108"/>
    </row>
    <row r="29" spans="1:20" x14ac:dyDescent="0.2">
      <c r="A29" s="106"/>
      <c r="B29" s="106"/>
      <c r="C29" s="108"/>
      <c r="D29" s="107"/>
      <c r="E29" s="106"/>
      <c r="F29" s="106"/>
      <c r="G29" s="106"/>
      <c r="H29" s="106" t="s">
        <v>41</v>
      </c>
      <c r="I29" s="107"/>
      <c r="J29" s="108"/>
      <c r="K29" s="108"/>
      <c r="L29" s="109"/>
      <c r="M29" s="109">
        <v>-0.21912999999999999</v>
      </c>
      <c r="N29" s="109">
        <v>3.7629999999999997E-2</v>
      </c>
      <c r="O29" s="108">
        <v>933.8</v>
      </c>
      <c r="P29" s="108">
        <v>882.2</v>
      </c>
    </row>
    <row r="30" spans="1:20" x14ac:dyDescent="0.2">
      <c r="A30" s="106"/>
      <c r="B30" s="106"/>
      <c r="C30" s="108"/>
      <c r="D30" s="107">
        <v>2789</v>
      </c>
      <c r="E30" s="106">
        <v>-1316.7</v>
      </c>
      <c r="F30" s="106"/>
      <c r="G30" s="106" t="s">
        <v>42</v>
      </c>
      <c r="H30" s="106"/>
      <c r="I30" s="107"/>
      <c r="J30" s="108">
        <v>1047.2</v>
      </c>
      <c r="K30" s="108">
        <v>998</v>
      </c>
      <c r="L30" s="109">
        <v>3.7350000000000001E-2</v>
      </c>
      <c r="M30" s="109"/>
      <c r="N30" s="109"/>
      <c r="O30" s="108"/>
      <c r="P30" s="108"/>
    </row>
    <row r="31" spans="1:20" x14ac:dyDescent="0.2">
      <c r="A31" s="106"/>
      <c r="B31" s="106"/>
      <c r="C31" s="108"/>
      <c r="D31" s="107"/>
      <c r="E31" s="106"/>
      <c r="F31" s="106"/>
      <c r="G31" s="106"/>
      <c r="H31" s="106" t="s">
        <v>35</v>
      </c>
      <c r="I31" s="107"/>
      <c r="J31" s="108"/>
      <c r="K31" s="108"/>
      <c r="L31" s="109"/>
      <c r="M31" s="109"/>
      <c r="N31" s="109"/>
      <c r="O31" s="108"/>
      <c r="P31" s="108"/>
    </row>
    <row r="32" spans="1:20" x14ac:dyDescent="0.2">
      <c r="A32" s="106"/>
      <c r="B32" s="106"/>
      <c r="C32" s="108"/>
      <c r="D32" s="107">
        <v>2793</v>
      </c>
      <c r="E32" s="106">
        <v>458.7</v>
      </c>
      <c r="F32" s="106" t="s">
        <v>25</v>
      </c>
      <c r="G32" s="106" t="s">
        <v>45</v>
      </c>
      <c r="H32" s="106"/>
      <c r="I32" s="107"/>
      <c r="J32" s="108">
        <v>1478.1</v>
      </c>
      <c r="K32" s="108">
        <v>1494</v>
      </c>
      <c r="L32" s="109">
        <v>3.4750000000000003E-2</v>
      </c>
      <c r="M32" s="109"/>
      <c r="N32" s="109">
        <v>2.7570000000000001E-2</v>
      </c>
      <c r="O32" s="108">
        <v>1299.5999999999999</v>
      </c>
      <c r="P32" s="108">
        <v>1312.3</v>
      </c>
    </row>
    <row r="33" spans="1:16" x14ac:dyDescent="0.2">
      <c r="A33" s="106"/>
      <c r="B33" s="106"/>
      <c r="C33" s="108"/>
      <c r="D33" s="107"/>
      <c r="E33" s="106"/>
      <c r="F33" s="106"/>
      <c r="G33" s="106"/>
      <c r="H33" s="106" t="s">
        <v>40</v>
      </c>
      <c r="I33" s="107">
        <v>2313</v>
      </c>
      <c r="J33" s="108"/>
      <c r="K33" s="108"/>
      <c r="L33" s="109"/>
      <c r="M33" s="109"/>
      <c r="N33" s="109"/>
      <c r="O33" s="108"/>
      <c r="P33" s="108"/>
    </row>
    <row r="34" spans="1:16" x14ac:dyDescent="0.2">
      <c r="A34" s="106"/>
      <c r="B34" s="106"/>
      <c r="C34" s="108"/>
      <c r="D34" s="107"/>
      <c r="E34" s="106"/>
      <c r="F34" s="106"/>
      <c r="G34" s="106"/>
      <c r="H34" s="106" t="s">
        <v>41</v>
      </c>
      <c r="I34" s="107"/>
      <c r="J34" s="108"/>
      <c r="K34" s="108"/>
      <c r="L34" s="109"/>
      <c r="M34" s="109">
        <v>0.19106999999999999</v>
      </c>
      <c r="N34" s="109">
        <v>3.7629999999999997E-2</v>
      </c>
      <c r="O34" s="108">
        <v>933.8</v>
      </c>
      <c r="P34" s="108">
        <v>951</v>
      </c>
    </row>
    <row r="35" spans="1:16" x14ac:dyDescent="0.2">
      <c r="A35" s="106"/>
      <c r="B35" s="106"/>
      <c r="C35" s="108"/>
      <c r="D35" s="107">
        <v>2794</v>
      </c>
      <c r="E35" s="106">
        <v>794.2</v>
      </c>
      <c r="F35" s="106"/>
      <c r="G35" s="106" t="s">
        <v>39</v>
      </c>
      <c r="H35" s="106"/>
      <c r="I35" s="107"/>
      <c r="J35" s="108">
        <v>-1046.2</v>
      </c>
      <c r="K35" s="108">
        <v>-1072</v>
      </c>
      <c r="L35" s="109">
        <v>-3.2480000000000002E-2</v>
      </c>
      <c r="M35" s="109"/>
      <c r="N35" s="109"/>
      <c r="O35" s="108"/>
      <c r="P35" s="108"/>
    </row>
    <row r="36" spans="1:16" x14ac:dyDescent="0.2">
      <c r="A36" s="106"/>
      <c r="B36" s="106"/>
      <c r="C36" s="108"/>
      <c r="D36" s="107"/>
      <c r="E36" s="106"/>
      <c r="F36" s="106"/>
      <c r="G36" s="106"/>
      <c r="H36" s="106" t="s">
        <v>35</v>
      </c>
      <c r="I36" s="107"/>
      <c r="J36" s="108"/>
      <c r="K36" s="108"/>
      <c r="L36" s="109"/>
      <c r="M36" s="109"/>
      <c r="N36" s="109"/>
      <c r="O36" s="108"/>
      <c r="P36" s="108"/>
    </row>
    <row r="37" spans="1:16" x14ac:dyDescent="0.2">
      <c r="A37" s="106"/>
      <c r="B37" s="106"/>
      <c r="C37" s="108"/>
      <c r="D37" s="107">
        <v>2795</v>
      </c>
      <c r="E37" s="106">
        <v>864.7</v>
      </c>
      <c r="F37" s="106" t="s">
        <v>25</v>
      </c>
      <c r="G37" s="106" t="s">
        <v>49</v>
      </c>
      <c r="H37" s="106"/>
      <c r="I37" s="107"/>
      <c r="J37" s="108">
        <v>1279.5999999999999</v>
      </c>
      <c r="K37" s="108">
        <v>1319</v>
      </c>
      <c r="L37" s="109">
        <v>4.5589999999999999E-2</v>
      </c>
      <c r="M37" s="109"/>
      <c r="N37" s="109">
        <v>3.7879999999999997E-2</v>
      </c>
      <c r="O37" s="108">
        <v>1063.7</v>
      </c>
      <c r="P37" s="108">
        <v>1096.4000000000001</v>
      </c>
    </row>
    <row r="38" spans="1:16" x14ac:dyDescent="0.2">
      <c r="A38" s="106"/>
      <c r="B38" s="106"/>
      <c r="C38" s="108"/>
      <c r="D38" s="107"/>
      <c r="E38" s="106"/>
      <c r="F38" s="106"/>
      <c r="G38" s="106"/>
      <c r="H38" s="106" t="s">
        <v>47</v>
      </c>
      <c r="I38" s="107">
        <v>803</v>
      </c>
      <c r="J38" s="108"/>
      <c r="K38" s="108"/>
      <c r="L38" s="109"/>
      <c r="M38" s="109"/>
      <c r="N38" s="109"/>
      <c r="O38" s="108"/>
      <c r="P38" s="108"/>
    </row>
    <row r="39" spans="1:16" x14ac:dyDescent="0.2">
      <c r="A39" s="106"/>
      <c r="B39" s="106"/>
      <c r="C39" s="108"/>
      <c r="D39" s="107"/>
      <c r="E39" s="106"/>
      <c r="F39" s="106"/>
      <c r="G39" s="106"/>
      <c r="H39" s="106" t="s">
        <v>48</v>
      </c>
      <c r="I39" s="107"/>
      <c r="J39" s="108"/>
      <c r="K39" s="108"/>
      <c r="L39" s="109"/>
      <c r="M39" s="109">
        <v>0.20618</v>
      </c>
      <c r="N39" s="109">
        <v>3.7350000000000001E-2</v>
      </c>
      <c r="O39" s="108">
        <v>1047.2</v>
      </c>
      <c r="P39" s="108">
        <v>1079.5</v>
      </c>
    </row>
    <row r="40" spans="1:16" x14ac:dyDescent="0.2">
      <c r="A40" s="106"/>
      <c r="B40" s="106"/>
      <c r="C40" s="108"/>
      <c r="D40" s="107">
        <v>2817</v>
      </c>
      <c r="E40" s="106">
        <v>2732.2</v>
      </c>
      <c r="F40" s="106" t="s">
        <v>25</v>
      </c>
      <c r="G40" s="106" t="s">
        <v>46</v>
      </c>
      <c r="H40" s="106"/>
      <c r="I40" s="107"/>
      <c r="J40" s="108">
        <v>1070.4000000000001</v>
      </c>
      <c r="K40" s="108">
        <v>1195</v>
      </c>
      <c r="L40" s="109">
        <v>4.5589999999999999E-2</v>
      </c>
      <c r="M40" s="109"/>
      <c r="N40" s="109">
        <v>3.7879999999999997E-2</v>
      </c>
      <c r="O40" s="108">
        <v>854.5</v>
      </c>
      <c r="P40" s="108">
        <v>958</v>
      </c>
    </row>
    <row r="41" spans="1:16" x14ac:dyDescent="0.2">
      <c r="A41" s="106"/>
      <c r="B41" s="106"/>
      <c r="C41" s="108"/>
      <c r="D41" s="107"/>
      <c r="E41" s="106"/>
      <c r="F41" s="106"/>
      <c r="G41" s="106"/>
      <c r="H41" s="106" t="s">
        <v>47</v>
      </c>
      <c r="I41" s="107">
        <v>803</v>
      </c>
      <c r="J41" s="108"/>
      <c r="K41" s="108"/>
      <c r="L41" s="109"/>
      <c r="M41" s="109"/>
      <c r="N41" s="109"/>
      <c r="O41" s="108"/>
      <c r="P41" s="108"/>
    </row>
    <row r="42" spans="1:16" x14ac:dyDescent="0.2">
      <c r="A42" s="106"/>
      <c r="B42" s="106"/>
      <c r="C42" s="108"/>
      <c r="D42" s="107"/>
      <c r="E42" s="106"/>
      <c r="F42" s="106"/>
      <c r="G42" s="106"/>
      <c r="H42" s="106" t="s">
        <v>48</v>
      </c>
      <c r="I42" s="107"/>
      <c r="J42" s="108"/>
      <c r="K42" s="108"/>
      <c r="L42" s="109"/>
      <c r="M42" s="109">
        <v>0.20618</v>
      </c>
      <c r="N42" s="109">
        <v>3.7350000000000001E-2</v>
      </c>
      <c r="O42" s="108">
        <v>1047.2</v>
      </c>
      <c r="P42" s="108">
        <v>1149.2</v>
      </c>
    </row>
    <row r="43" spans="1:16" x14ac:dyDescent="0.2">
      <c r="A43" s="106"/>
      <c r="B43" s="106"/>
      <c r="C43" s="108"/>
      <c r="D43" s="107">
        <v>2822</v>
      </c>
      <c r="E43" s="106">
        <v>3131.8</v>
      </c>
      <c r="F43" s="106" t="s">
        <v>25</v>
      </c>
      <c r="G43" s="106" t="s">
        <v>50</v>
      </c>
      <c r="H43" s="106"/>
      <c r="I43" s="107"/>
      <c r="J43" s="108">
        <v>-1081.4000000000001</v>
      </c>
      <c r="K43" s="108">
        <v>-1195</v>
      </c>
      <c r="L43" s="109">
        <v>-3.6260000000000001E-2</v>
      </c>
      <c r="M43" s="109"/>
      <c r="N43" s="109">
        <v>-3.4700000000000002E-2</v>
      </c>
      <c r="O43" s="108">
        <v>-1023.5</v>
      </c>
      <c r="P43" s="108">
        <v>-1132.2</v>
      </c>
    </row>
    <row r="44" spans="1:16" x14ac:dyDescent="0.2">
      <c r="A44" s="106"/>
      <c r="B44" s="106"/>
      <c r="C44" s="108"/>
      <c r="D44" s="107"/>
      <c r="E44" s="106"/>
      <c r="F44" s="106"/>
      <c r="G44" s="106"/>
      <c r="H44" s="106" t="s">
        <v>51</v>
      </c>
      <c r="I44" s="107">
        <v>2009</v>
      </c>
      <c r="J44" s="108"/>
      <c r="K44" s="108"/>
      <c r="L44" s="109"/>
      <c r="M44" s="109"/>
      <c r="N44" s="109"/>
      <c r="O44" s="108"/>
      <c r="P44" s="108"/>
    </row>
    <row r="45" spans="1:16" x14ac:dyDescent="0.2">
      <c r="A45" s="106"/>
      <c r="B45" s="106"/>
      <c r="C45" s="108"/>
      <c r="D45" s="107"/>
      <c r="E45" s="106"/>
      <c r="F45" s="106"/>
      <c r="G45" s="106"/>
      <c r="H45" s="106" t="s">
        <v>52</v>
      </c>
      <c r="I45" s="107"/>
      <c r="J45" s="108"/>
      <c r="K45" s="108"/>
      <c r="L45" s="109"/>
      <c r="M45" s="109">
        <v>5.876E-2</v>
      </c>
      <c r="N45" s="109">
        <v>-2.657E-2</v>
      </c>
      <c r="O45" s="108">
        <v>-985.5</v>
      </c>
      <c r="P45" s="108">
        <v>-1068.7</v>
      </c>
    </row>
    <row r="46" spans="1:16" x14ac:dyDescent="0.2">
      <c r="A46" s="106"/>
      <c r="B46" s="106"/>
      <c r="C46" s="108"/>
      <c r="D46" s="107">
        <v>2823</v>
      </c>
      <c r="E46" s="106">
        <v>3234.1</v>
      </c>
      <c r="F46" s="106" t="s">
        <v>25</v>
      </c>
      <c r="G46" s="106" t="s">
        <v>53</v>
      </c>
      <c r="H46" s="106"/>
      <c r="I46" s="107"/>
      <c r="J46" s="108">
        <v>1173.3</v>
      </c>
      <c r="K46" s="108">
        <v>1319</v>
      </c>
      <c r="L46" s="109">
        <v>4.5060000000000003E-2</v>
      </c>
      <c r="M46" s="109"/>
      <c r="N46" s="109">
        <v>3.7629999999999997E-2</v>
      </c>
      <c r="O46" s="108">
        <v>933.8</v>
      </c>
      <c r="P46" s="108">
        <v>1055.5</v>
      </c>
    </row>
    <row r="47" spans="1:16" x14ac:dyDescent="0.2">
      <c r="A47" s="31"/>
      <c r="B47" s="31"/>
      <c r="C47" s="33"/>
      <c r="D47" s="32"/>
      <c r="E47" s="31"/>
      <c r="F47" s="31"/>
      <c r="G47" s="31"/>
      <c r="H47" s="31" t="s">
        <v>54</v>
      </c>
      <c r="I47" s="32">
        <v>760</v>
      </c>
      <c r="J47" s="33"/>
      <c r="K47" s="33"/>
      <c r="L47" s="39"/>
      <c r="M47" s="39"/>
      <c r="N47" s="39"/>
      <c r="O47" s="33"/>
      <c r="P47" s="33"/>
    </row>
    <row r="48" spans="1:16" x14ac:dyDescent="0.2">
      <c r="A48" s="31"/>
      <c r="B48" s="31"/>
      <c r="C48" s="33"/>
      <c r="D48" s="32"/>
      <c r="E48" s="31"/>
      <c r="F48" s="31"/>
      <c r="G48" s="31"/>
      <c r="H48" s="31" t="s">
        <v>55</v>
      </c>
      <c r="I48" s="32"/>
      <c r="J48" s="33"/>
      <c r="K48" s="33"/>
      <c r="L48" s="39"/>
      <c r="M48" s="39">
        <v>-0.22892000000000001</v>
      </c>
      <c r="N48" s="39">
        <v>-3.2480000000000002E-2</v>
      </c>
      <c r="O48" s="33">
        <v>-1046.2</v>
      </c>
      <c r="P48" s="33">
        <v>-1151.2</v>
      </c>
    </row>
    <row r="49" spans="1:16" x14ac:dyDescent="0.2">
      <c r="A49" s="31"/>
      <c r="B49" s="31"/>
      <c r="C49" s="33"/>
      <c r="D49" s="32">
        <v>2850</v>
      </c>
      <c r="E49" s="31">
        <v>3598.5</v>
      </c>
      <c r="F49" s="31"/>
      <c r="G49" s="31" t="s">
        <v>49</v>
      </c>
      <c r="H49" s="31"/>
      <c r="I49" s="32"/>
      <c r="J49" s="33">
        <v>1063.7</v>
      </c>
      <c r="K49" s="33">
        <v>1200</v>
      </c>
      <c r="L49" s="39">
        <v>3.7879999999999997E-2</v>
      </c>
      <c r="M49" s="39"/>
      <c r="N49" s="39"/>
      <c r="O49" s="33"/>
      <c r="P49" s="33"/>
    </row>
    <row r="50" spans="1:16" x14ac:dyDescent="0.2">
      <c r="A50" s="31"/>
      <c r="B50" s="31"/>
      <c r="C50" s="33"/>
      <c r="D50" s="32"/>
      <c r="E50" s="31"/>
      <c r="F50" s="31"/>
      <c r="G50" s="31"/>
      <c r="H50" s="31" t="s">
        <v>35</v>
      </c>
      <c r="I50" s="32"/>
      <c r="J50" s="33"/>
      <c r="K50" s="33"/>
      <c r="L50" s="39"/>
      <c r="M50" s="39"/>
      <c r="N50" s="39"/>
      <c r="O50" s="33"/>
      <c r="P50" s="33"/>
    </row>
    <row r="51" spans="1:16" x14ac:dyDescent="0.2">
      <c r="A51" s="31"/>
      <c r="B51" s="31"/>
      <c r="C51" s="33"/>
      <c r="D51" s="32">
        <v>9578</v>
      </c>
      <c r="E51" s="31">
        <v>4941.5</v>
      </c>
      <c r="F51" s="31"/>
      <c r="G51" s="31" t="s">
        <v>50</v>
      </c>
      <c r="H51" s="31"/>
      <c r="I51" s="32"/>
      <c r="J51" s="33">
        <v>-1023.5</v>
      </c>
      <c r="K51" s="33">
        <v>-1195</v>
      </c>
      <c r="L51" s="39">
        <v>-3.4700000000000002E-2</v>
      </c>
      <c r="M51" s="39"/>
      <c r="N51" s="39"/>
      <c r="O51" s="33"/>
      <c r="P51" s="33"/>
    </row>
    <row r="52" spans="1:16" x14ac:dyDescent="0.2">
      <c r="A52" s="31"/>
      <c r="B52" s="31"/>
      <c r="C52" s="33"/>
      <c r="D52" s="32"/>
      <c r="E52" s="31"/>
      <c r="F52" s="31"/>
      <c r="G52" s="31"/>
      <c r="H52" s="31" t="s">
        <v>35</v>
      </c>
      <c r="I52" s="32"/>
      <c r="J52" s="33"/>
      <c r="K52" s="33"/>
      <c r="L52" s="39"/>
      <c r="M52" s="39"/>
      <c r="N52" s="39"/>
      <c r="O52" s="33"/>
      <c r="P52" s="33"/>
    </row>
    <row r="53" spans="1:16" x14ac:dyDescent="0.2">
      <c r="A53" s="31"/>
      <c r="B53" s="31"/>
      <c r="C53" s="33"/>
      <c r="D53" s="32">
        <v>11049</v>
      </c>
      <c r="E53" s="31">
        <v>5913.9</v>
      </c>
      <c r="F53" s="31" t="s">
        <v>25</v>
      </c>
      <c r="G53" s="31" t="s">
        <v>56</v>
      </c>
      <c r="H53" s="31"/>
      <c r="I53" s="32"/>
      <c r="J53" s="33">
        <v>-1112.7</v>
      </c>
      <c r="K53" s="33">
        <v>-1319</v>
      </c>
      <c r="L53" s="39">
        <v>-3.4880000000000001E-2</v>
      </c>
      <c r="M53" s="39"/>
      <c r="N53" s="39">
        <v>-2.8899999999999999E-2</v>
      </c>
      <c r="O53" s="33">
        <v>-920.2</v>
      </c>
      <c r="P53" s="33">
        <v>-1091.0999999999999</v>
      </c>
    </row>
    <row r="54" spans="1:16" x14ac:dyDescent="0.2">
      <c r="A54" s="31"/>
      <c r="B54" s="31"/>
      <c r="C54" s="33"/>
      <c r="D54" s="32"/>
      <c r="E54" s="31"/>
      <c r="F54" s="31"/>
      <c r="G54" s="31"/>
      <c r="H54" s="31" t="s">
        <v>54</v>
      </c>
      <c r="I54" s="32">
        <v>760</v>
      </c>
      <c r="J54" s="33"/>
      <c r="K54" s="33"/>
      <c r="L54" s="39"/>
      <c r="M54" s="39"/>
      <c r="N54" s="39"/>
      <c r="O54" s="33"/>
      <c r="P54" s="33"/>
    </row>
    <row r="55" spans="1:16" x14ac:dyDescent="0.2">
      <c r="A55" s="31"/>
      <c r="B55" s="31"/>
      <c r="C55" s="33"/>
      <c r="D55" s="32"/>
      <c r="E55" s="31"/>
      <c r="F55" s="31"/>
      <c r="G55" s="31"/>
      <c r="H55" s="31" t="s">
        <v>55</v>
      </c>
      <c r="I55" s="32"/>
      <c r="J55" s="33"/>
      <c r="K55" s="33"/>
      <c r="L55" s="39"/>
      <c r="M55" s="39">
        <v>0.18406</v>
      </c>
      <c r="N55" s="39">
        <v>-3.2480000000000002E-2</v>
      </c>
      <c r="O55" s="33">
        <v>-1046.2</v>
      </c>
      <c r="P55" s="33">
        <v>-1238.3</v>
      </c>
    </row>
    <row r="56" spans="1:16" x14ac:dyDescent="0.2">
      <c r="A56" s="31"/>
      <c r="B56" s="31"/>
      <c r="C56" s="33"/>
      <c r="D56" s="32">
        <v>11133</v>
      </c>
      <c r="E56" s="31">
        <v>6481.6</v>
      </c>
      <c r="F56" s="31" t="s">
        <v>25</v>
      </c>
      <c r="G56" s="31" t="s">
        <v>57</v>
      </c>
      <c r="H56" s="31"/>
      <c r="I56" s="32"/>
      <c r="J56" s="33">
        <v>-1489.9</v>
      </c>
      <c r="K56" s="33">
        <v>-1732</v>
      </c>
      <c r="L56" s="39">
        <v>-3.7350000000000001E-2</v>
      </c>
      <c r="M56" s="39"/>
      <c r="N56" s="39">
        <v>-2.3640000000000001E-2</v>
      </c>
      <c r="O56" s="33">
        <v>-525.4</v>
      </c>
      <c r="P56" s="33">
        <v>-678.6</v>
      </c>
    </row>
    <row r="57" spans="1:16" x14ac:dyDescent="0.2">
      <c r="A57" s="31"/>
      <c r="B57" s="31"/>
      <c r="C57" s="33"/>
      <c r="D57" s="32"/>
      <c r="E57" s="31"/>
      <c r="F57" s="31"/>
      <c r="G57" s="31"/>
      <c r="H57" s="31" t="s">
        <v>58</v>
      </c>
      <c r="I57" s="32">
        <v>604</v>
      </c>
      <c r="J57" s="33"/>
      <c r="K57" s="33"/>
      <c r="L57" s="39"/>
      <c r="M57" s="39"/>
      <c r="N57" s="39"/>
      <c r="O57" s="33"/>
      <c r="P57" s="33"/>
    </row>
    <row r="58" spans="1:16" x14ac:dyDescent="0.2">
      <c r="A58" s="31"/>
      <c r="B58" s="31"/>
      <c r="C58" s="33"/>
      <c r="D58" s="32"/>
      <c r="E58" s="31"/>
      <c r="F58" s="31"/>
      <c r="G58" s="31"/>
      <c r="H58" s="31" t="s">
        <v>59</v>
      </c>
      <c r="I58" s="32"/>
      <c r="J58" s="33"/>
      <c r="K58" s="33"/>
      <c r="L58" s="39"/>
      <c r="M58" s="39">
        <v>0.69006999999999996</v>
      </c>
      <c r="N58" s="39">
        <v>-1.9869999999999999E-2</v>
      </c>
      <c r="O58" s="33">
        <v>-1397.7</v>
      </c>
      <c r="P58" s="33">
        <v>-1526.4</v>
      </c>
    </row>
    <row r="59" spans="1:16" x14ac:dyDescent="0.2">
      <c r="A59" s="31"/>
      <c r="B59" s="31"/>
      <c r="C59" s="33"/>
      <c r="D59" s="32">
        <v>13778</v>
      </c>
      <c r="E59" s="31">
        <v>7075.6</v>
      </c>
      <c r="F59" s="31"/>
      <c r="G59" s="31" t="s">
        <v>53</v>
      </c>
      <c r="H59" s="31"/>
      <c r="I59" s="32"/>
      <c r="J59" s="33">
        <v>933.8</v>
      </c>
      <c r="K59" s="33">
        <v>1200</v>
      </c>
      <c r="L59" s="39">
        <v>3.7629999999999997E-2</v>
      </c>
      <c r="M59" s="39"/>
      <c r="N59" s="39"/>
      <c r="O59" s="33"/>
      <c r="P59" s="33"/>
    </row>
    <row r="60" spans="1:16" x14ac:dyDescent="0.2">
      <c r="A60" s="31"/>
      <c r="B60" s="31"/>
      <c r="C60" s="33"/>
      <c r="D60" s="32"/>
      <c r="E60" s="31"/>
      <c r="F60" s="31"/>
      <c r="G60" s="31"/>
      <c r="H60" s="31" t="s">
        <v>35</v>
      </c>
      <c r="I60" s="32"/>
      <c r="J60" s="33"/>
      <c r="K60" s="33"/>
      <c r="L60" s="39"/>
      <c r="M60" s="39"/>
      <c r="N60" s="39"/>
      <c r="O60" s="33"/>
      <c r="P60" s="33"/>
    </row>
    <row r="61" spans="1:16" x14ac:dyDescent="0.2">
      <c r="A61" s="31"/>
      <c r="B61" s="31"/>
      <c r="C61" s="33"/>
      <c r="D61" s="32">
        <v>13884</v>
      </c>
      <c r="E61" s="31">
        <v>7796.1</v>
      </c>
      <c r="F61" s="31" t="s">
        <v>25</v>
      </c>
      <c r="G61" s="31" t="s">
        <v>60</v>
      </c>
      <c r="H61" s="31"/>
      <c r="I61" s="32"/>
      <c r="J61" s="33">
        <v>1507.9</v>
      </c>
      <c r="K61" s="33">
        <v>1793</v>
      </c>
      <c r="L61" s="39">
        <v>3.6569999999999998E-2</v>
      </c>
      <c r="M61" s="39"/>
      <c r="N61" s="39">
        <v>2.2710000000000001E-2</v>
      </c>
      <c r="O61" s="33">
        <v>993.8</v>
      </c>
      <c r="P61" s="33">
        <v>1170.9000000000001</v>
      </c>
    </row>
    <row r="62" spans="1:16" x14ac:dyDescent="0.2">
      <c r="A62" s="31"/>
      <c r="B62" s="31"/>
      <c r="C62" s="33"/>
      <c r="D62" s="32"/>
      <c r="E62" s="31"/>
      <c r="F62" s="31"/>
      <c r="G62" s="31"/>
      <c r="H62" s="31" t="s">
        <v>51</v>
      </c>
      <c r="I62" s="32">
        <v>2009</v>
      </c>
      <c r="J62" s="33"/>
      <c r="K62" s="33"/>
      <c r="L62" s="39"/>
      <c r="M62" s="39"/>
      <c r="N62" s="39"/>
      <c r="O62" s="33"/>
      <c r="P62" s="33"/>
    </row>
    <row r="63" spans="1:16" x14ac:dyDescent="0.2">
      <c r="A63" s="31"/>
      <c r="B63" s="31"/>
      <c r="C63" s="33"/>
      <c r="D63" s="32"/>
      <c r="E63" s="31"/>
      <c r="F63" s="31"/>
      <c r="G63" s="31"/>
      <c r="H63" s="31" t="s">
        <v>52</v>
      </c>
      <c r="I63" s="32"/>
      <c r="J63" s="33"/>
      <c r="K63" s="33"/>
      <c r="L63" s="39"/>
      <c r="M63" s="39">
        <v>-0.52163000000000004</v>
      </c>
      <c r="N63" s="39">
        <v>-2.657E-2</v>
      </c>
      <c r="O63" s="33">
        <v>-985.5</v>
      </c>
      <c r="P63" s="33">
        <v>-1192.5999999999999</v>
      </c>
    </row>
    <row r="64" spans="1:16" x14ac:dyDescent="0.2">
      <c r="A64" s="31"/>
      <c r="B64" s="31"/>
      <c r="C64" s="33"/>
      <c r="D64" s="32">
        <v>13934</v>
      </c>
      <c r="E64" s="31">
        <v>8453.2999999999993</v>
      </c>
      <c r="F64" s="31" t="s">
        <v>25</v>
      </c>
      <c r="G64" s="31" t="s">
        <v>61</v>
      </c>
      <c r="H64" s="31"/>
      <c r="I64" s="32"/>
      <c r="J64" s="33">
        <v>-1311.3</v>
      </c>
      <c r="K64" s="33">
        <v>-1628</v>
      </c>
      <c r="L64" s="39">
        <v>-3.7470000000000003E-2</v>
      </c>
      <c r="M64" s="39"/>
      <c r="N64" s="39">
        <v>-2.2919999999999999E-2</v>
      </c>
      <c r="O64" s="33">
        <v>-771.8</v>
      </c>
      <c r="P64" s="33">
        <v>-965.5</v>
      </c>
    </row>
    <row r="65" spans="1:16" x14ac:dyDescent="0.2">
      <c r="A65" s="31"/>
      <c r="B65" s="31"/>
      <c r="C65" s="33"/>
      <c r="D65" s="32"/>
      <c r="E65" s="31"/>
      <c r="F65" s="31"/>
      <c r="G65" s="31"/>
      <c r="H65" s="31" t="s">
        <v>51</v>
      </c>
      <c r="I65" s="32">
        <v>2009</v>
      </c>
      <c r="J65" s="33"/>
      <c r="K65" s="33"/>
      <c r="L65" s="39"/>
      <c r="M65" s="39"/>
      <c r="N65" s="39"/>
      <c r="O65" s="33"/>
      <c r="P65" s="33"/>
    </row>
    <row r="66" spans="1:16" x14ac:dyDescent="0.2">
      <c r="A66" s="31"/>
      <c r="B66" s="31"/>
      <c r="C66" s="33"/>
      <c r="D66" s="32"/>
      <c r="E66" s="31"/>
      <c r="F66" s="31"/>
      <c r="G66" s="31"/>
      <c r="H66" s="31" t="s">
        <v>52</v>
      </c>
      <c r="I66" s="32"/>
      <c r="J66" s="33"/>
      <c r="K66" s="33"/>
      <c r="L66" s="39"/>
      <c r="M66" s="39">
        <v>0.54747000000000001</v>
      </c>
      <c r="N66" s="39">
        <v>-2.657E-2</v>
      </c>
      <c r="O66" s="33">
        <v>-985.5</v>
      </c>
      <c r="P66" s="33">
        <v>-1210.0999999999999</v>
      </c>
    </row>
    <row r="67" spans="1:16" x14ac:dyDescent="0.2">
      <c r="A67" s="31"/>
      <c r="B67" s="31"/>
      <c r="C67" s="33"/>
      <c r="D67" s="32">
        <v>15437</v>
      </c>
      <c r="E67" s="31">
        <v>8986.7999999999993</v>
      </c>
      <c r="F67" s="31"/>
      <c r="G67" s="31" t="s">
        <v>46</v>
      </c>
      <c r="H67" s="31"/>
      <c r="I67" s="32"/>
      <c r="J67" s="33">
        <v>854.5</v>
      </c>
      <c r="K67" s="33">
        <v>1195</v>
      </c>
      <c r="L67" s="39">
        <v>3.7879999999999997E-2</v>
      </c>
      <c r="M67" s="39"/>
      <c r="N67" s="39"/>
      <c r="O67" s="33"/>
      <c r="P67" s="33"/>
    </row>
    <row r="68" spans="1:16" x14ac:dyDescent="0.2">
      <c r="A68" s="31"/>
      <c r="B68" s="31"/>
      <c r="C68" s="33"/>
      <c r="D68" s="32"/>
      <c r="E68" s="31"/>
      <c r="F68" s="31"/>
      <c r="G68" s="31"/>
      <c r="H68" s="31" t="s">
        <v>35</v>
      </c>
      <c r="I68" s="32"/>
      <c r="J68" s="33"/>
      <c r="K68" s="33"/>
      <c r="L68" s="39"/>
      <c r="M68" s="39"/>
      <c r="N68" s="39"/>
      <c r="O68" s="33"/>
      <c r="P68" s="3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T155"/>
  <sheetViews>
    <sheetView zoomScaleNormal="100" workbookViewId="0"/>
  </sheetViews>
  <sheetFormatPr defaultRowHeight="12" x14ac:dyDescent="0.2"/>
  <cols>
    <col min="1" max="2" width="9.140625" style="7"/>
    <col min="3" max="3" width="9.140625" style="8"/>
    <col min="4" max="4" width="9.140625" style="9"/>
    <col min="5" max="5" width="9.140625" style="7"/>
    <col min="6" max="6" width="3.42578125" style="7" bestFit="1" customWidth="1"/>
    <col min="7" max="7" width="13.140625" style="7" customWidth="1"/>
    <col min="8" max="8" width="57.140625" style="7" customWidth="1"/>
    <col min="9" max="9" width="9.140625" style="9"/>
    <col min="10" max="11" width="9.140625" style="8"/>
    <col min="12" max="14" width="9.140625" style="10"/>
    <col min="15" max="16" width="9.140625" style="8"/>
    <col min="17" max="17" width="16.140625" style="1" bestFit="1" customWidth="1"/>
    <col min="18" max="16384" width="9.140625" style="1"/>
  </cols>
  <sheetData>
    <row r="1" spans="1:20" ht="29.25" x14ac:dyDescent="0.5">
      <c r="A1" s="60" t="s">
        <v>0</v>
      </c>
      <c r="B1" s="60"/>
      <c r="C1" s="62"/>
      <c r="D1" s="61"/>
      <c r="E1" s="60"/>
      <c r="F1" s="60"/>
      <c r="G1" s="60"/>
      <c r="H1" s="60"/>
      <c r="I1" s="61"/>
      <c r="J1" s="62"/>
      <c r="K1" s="62"/>
      <c r="L1" s="72"/>
      <c r="M1" s="72"/>
      <c r="N1" s="72"/>
      <c r="O1" s="62"/>
      <c r="P1" s="62"/>
    </row>
    <row r="2" spans="1:20" s="2" customFormat="1" x14ac:dyDescent="0.2">
      <c r="A2" s="68" t="s">
        <v>340</v>
      </c>
      <c r="B2" s="68"/>
      <c r="C2" s="70"/>
      <c r="D2" s="69"/>
      <c r="E2" s="68"/>
      <c r="F2" s="68"/>
      <c r="G2" s="68"/>
      <c r="H2" s="68"/>
      <c r="I2" s="69"/>
      <c r="J2" s="70"/>
      <c r="K2" s="70"/>
      <c r="L2" s="74"/>
      <c r="M2" s="74"/>
      <c r="N2" s="74"/>
      <c r="O2" s="70"/>
      <c r="P2" s="70"/>
    </row>
    <row r="3" spans="1:20" s="2" customFormat="1" x14ac:dyDescent="0.2">
      <c r="A3" s="68" t="s">
        <v>1</v>
      </c>
      <c r="B3" s="68"/>
      <c r="C3" s="70"/>
      <c r="D3" s="69"/>
      <c r="E3" s="68"/>
      <c r="F3" s="68"/>
      <c r="G3" s="68"/>
      <c r="H3" s="68"/>
      <c r="I3" s="69"/>
      <c r="J3" s="70"/>
      <c r="K3" s="70"/>
      <c r="L3" s="74"/>
      <c r="M3" s="74"/>
      <c r="N3" s="74"/>
      <c r="O3" s="70"/>
      <c r="P3" s="70"/>
    </row>
    <row r="4" spans="1:20" s="2" customFormat="1" x14ac:dyDescent="0.2">
      <c r="A4" s="68" t="s">
        <v>2</v>
      </c>
      <c r="B4" s="68"/>
      <c r="C4" s="70"/>
      <c r="D4" s="69"/>
      <c r="E4" s="68"/>
      <c r="F4" s="68"/>
      <c r="G4" s="68"/>
      <c r="H4" s="68"/>
      <c r="I4" s="69"/>
      <c r="J4" s="70"/>
      <c r="K4" s="70"/>
      <c r="L4" s="74"/>
      <c r="M4" s="74"/>
      <c r="N4" s="74"/>
      <c r="O4" s="70"/>
      <c r="P4" s="70"/>
    </row>
    <row r="5" spans="1:20" s="2" customFormat="1" x14ac:dyDescent="0.2">
      <c r="A5" s="68" t="s">
        <v>337</v>
      </c>
      <c r="B5" s="68"/>
      <c r="C5" s="70"/>
      <c r="D5" s="69"/>
      <c r="E5" s="68"/>
      <c r="F5" s="68"/>
      <c r="G5" s="68"/>
      <c r="H5" s="68"/>
      <c r="I5" s="69"/>
      <c r="J5" s="70"/>
      <c r="K5" s="70"/>
      <c r="L5" s="74"/>
      <c r="M5" s="74"/>
      <c r="N5" s="74"/>
      <c r="O5" s="70"/>
      <c r="P5" s="70"/>
    </row>
    <row r="6" spans="1:20" s="2" customFormat="1" x14ac:dyDescent="0.2">
      <c r="A6" s="68" t="s">
        <v>3</v>
      </c>
      <c r="B6" s="68"/>
      <c r="C6" s="70"/>
      <c r="D6" s="69"/>
      <c r="E6" s="68"/>
      <c r="F6" s="68"/>
      <c r="G6" s="68"/>
      <c r="H6" s="68"/>
      <c r="I6" s="69"/>
      <c r="J6" s="70"/>
      <c r="K6" s="70"/>
      <c r="L6" s="74"/>
      <c r="M6" s="74"/>
      <c r="N6" s="74"/>
      <c r="O6" s="70"/>
      <c r="P6" s="70"/>
    </row>
    <row r="7" spans="1:20" s="2" customFormat="1" x14ac:dyDescent="0.2">
      <c r="A7" s="68" t="s">
        <v>62</v>
      </c>
      <c r="B7" s="68"/>
      <c r="C7" s="70"/>
      <c r="D7" s="69"/>
      <c r="E7" s="68"/>
      <c r="F7" s="68"/>
      <c r="G7" s="68"/>
      <c r="H7" s="68"/>
      <c r="I7" s="69"/>
      <c r="J7" s="70"/>
      <c r="K7" s="70"/>
      <c r="L7" s="74"/>
      <c r="M7" s="74"/>
      <c r="N7" s="74"/>
      <c r="O7" s="70"/>
      <c r="P7" s="70"/>
    </row>
    <row r="8" spans="1:20" s="2" customFormat="1" x14ac:dyDescent="0.2">
      <c r="A8" s="68" t="s">
        <v>63</v>
      </c>
      <c r="B8" s="68"/>
      <c r="C8" s="70"/>
      <c r="D8" s="69"/>
      <c r="E8" s="68"/>
      <c r="F8" s="68"/>
      <c r="G8" s="68"/>
      <c r="H8" s="68"/>
      <c r="I8" s="69"/>
      <c r="J8" s="70"/>
      <c r="K8" s="70"/>
      <c r="L8" s="74"/>
      <c r="M8" s="74"/>
      <c r="N8" s="74"/>
      <c r="O8" s="70"/>
      <c r="P8" s="70"/>
    </row>
    <row r="9" spans="1:20" s="2" customFormat="1" x14ac:dyDescent="0.2">
      <c r="A9" s="68" t="s">
        <v>6</v>
      </c>
      <c r="B9" s="68"/>
      <c r="C9" s="70"/>
      <c r="D9" s="69"/>
      <c r="E9" s="68"/>
      <c r="F9" s="68"/>
      <c r="G9" s="68"/>
      <c r="H9" s="68"/>
      <c r="I9" s="69"/>
      <c r="J9" s="70"/>
      <c r="K9" s="70"/>
      <c r="L9" s="74"/>
      <c r="M9" s="74"/>
      <c r="N9" s="74"/>
      <c r="O9" s="70"/>
      <c r="P9" s="70"/>
    </row>
    <row r="12" spans="1:20" customFormat="1" ht="40.5" x14ac:dyDescent="0.25">
      <c r="A12" s="63" t="s">
        <v>7</v>
      </c>
      <c r="B12" s="64" t="s">
        <v>8</v>
      </c>
      <c r="C12" s="64" t="s">
        <v>9</v>
      </c>
      <c r="D12" s="64" t="s">
        <v>10</v>
      </c>
      <c r="E12" s="64" t="s">
        <v>11</v>
      </c>
      <c r="F12" s="71" t="s">
        <v>12</v>
      </c>
      <c r="G12" s="64" t="s">
        <v>13</v>
      </c>
      <c r="H12" s="64" t="s">
        <v>14</v>
      </c>
      <c r="I12" s="64" t="s">
        <v>15</v>
      </c>
      <c r="J12" s="64" t="s">
        <v>16</v>
      </c>
      <c r="K12" s="64" t="s">
        <v>17</v>
      </c>
      <c r="L12" s="64" t="s">
        <v>18</v>
      </c>
      <c r="M12" s="64" t="s">
        <v>19</v>
      </c>
      <c r="N12" s="64" t="s">
        <v>20</v>
      </c>
      <c r="O12" s="64" t="s">
        <v>21</v>
      </c>
      <c r="P12" s="64" t="s">
        <v>22</v>
      </c>
      <c r="Q12" s="105" t="s">
        <v>343</v>
      </c>
    </row>
    <row r="13" spans="1:20" x14ac:dyDescent="0.2">
      <c r="A13" s="135" t="s">
        <v>23</v>
      </c>
      <c r="B13" s="141" t="s">
        <v>24</v>
      </c>
      <c r="C13" s="142">
        <v>10000</v>
      </c>
      <c r="D13" s="137">
        <v>3</v>
      </c>
      <c r="E13" s="135">
        <v>-8238.9</v>
      </c>
      <c r="F13" s="135" t="s">
        <v>25</v>
      </c>
      <c r="G13" s="135" t="s">
        <v>72</v>
      </c>
      <c r="H13" s="135"/>
      <c r="I13" s="137"/>
      <c r="J13" s="136">
        <v>-966.2</v>
      </c>
      <c r="K13" s="136">
        <v>-654</v>
      </c>
      <c r="L13" s="138">
        <v>-3.789E-2</v>
      </c>
      <c r="M13" s="138"/>
      <c r="N13" s="138">
        <v>-2.4340000000000001E-2</v>
      </c>
      <c r="O13" s="136">
        <v>-642.5</v>
      </c>
      <c r="P13" s="136">
        <v>-441.9</v>
      </c>
      <c r="Q13" s="139" t="s">
        <v>346</v>
      </c>
      <c r="S13" s="147">
        <v>130753</v>
      </c>
      <c r="T13" s="1">
        <v>130755</v>
      </c>
    </row>
    <row r="14" spans="1:20" x14ac:dyDescent="0.2">
      <c r="A14" s="135"/>
      <c r="B14" s="135"/>
      <c r="C14" s="136"/>
      <c r="D14" s="137"/>
      <c r="E14" s="135"/>
      <c r="F14" s="135"/>
      <c r="G14" s="135"/>
      <c r="H14" s="135" t="s">
        <v>73</v>
      </c>
      <c r="I14" s="137">
        <v>424</v>
      </c>
      <c r="J14" s="136"/>
      <c r="K14" s="136"/>
      <c r="L14" s="138"/>
      <c r="M14" s="138"/>
      <c r="N14" s="138"/>
      <c r="O14" s="136"/>
      <c r="P14" s="136"/>
      <c r="Q14" s="140"/>
      <c r="S14" s="147">
        <v>130755</v>
      </c>
      <c r="T14" s="1">
        <v>130757</v>
      </c>
    </row>
    <row r="15" spans="1:20" x14ac:dyDescent="0.2">
      <c r="A15" s="135"/>
      <c r="B15" s="135"/>
      <c r="C15" s="136"/>
      <c r="D15" s="137"/>
      <c r="E15" s="135"/>
      <c r="F15" s="135"/>
      <c r="G15" s="135"/>
      <c r="H15" s="135" t="s">
        <v>74</v>
      </c>
      <c r="I15" s="137"/>
      <c r="J15" s="136"/>
      <c r="K15" s="136"/>
      <c r="L15" s="138"/>
      <c r="M15" s="138">
        <v>0.54610999999999998</v>
      </c>
      <c r="N15" s="138">
        <v>-2.4819999999999998E-2</v>
      </c>
      <c r="O15" s="136">
        <v>-592.79999999999995</v>
      </c>
      <c r="P15" s="136">
        <v>-388.3</v>
      </c>
      <c r="Q15" s="140"/>
      <c r="S15" s="147">
        <v>130755</v>
      </c>
      <c r="T15" s="1">
        <v>130839</v>
      </c>
    </row>
    <row r="16" spans="1:20" x14ac:dyDescent="0.2">
      <c r="A16" s="120"/>
      <c r="B16" s="120"/>
      <c r="C16" s="121"/>
      <c r="D16" s="110">
        <v>10</v>
      </c>
      <c r="E16" s="120">
        <v>-7303.6</v>
      </c>
      <c r="F16" s="120" t="s">
        <v>25</v>
      </c>
      <c r="G16" s="120" t="s">
        <v>75</v>
      </c>
      <c r="H16" s="120"/>
      <c r="I16" s="110"/>
      <c r="J16" s="121">
        <v>-742.3</v>
      </c>
      <c r="K16" s="121">
        <v>-478</v>
      </c>
      <c r="L16" s="122">
        <v>-3.619E-2</v>
      </c>
      <c r="M16" s="122"/>
      <c r="N16" s="122">
        <v>-1.753E-2</v>
      </c>
      <c r="O16" s="121">
        <v>-337.6</v>
      </c>
      <c r="P16" s="121">
        <v>-209.6</v>
      </c>
      <c r="Q16" s="123"/>
      <c r="S16" s="147">
        <v>130755</v>
      </c>
      <c r="T16" s="1">
        <v>131157</v>
      </c>
    </row>
    <row r="17" spans="1:20" x14ac:dyDescent="0.2">
      <c r="A17" s="120"/>
      <c r="B17" s="120"/>
      <c r="C17" s="121"/>
      <c r="D17" s="110"/>
      <c r="E17" s="120"/>
      <c r="F17" s="120"/>
      <c r="G17" s="120"/>
      <c r="H17" s="120" t="s">
        <v>76</v>
      </c>
      <c r="I17" s="110">
        <v>3774</v>
      </c>
      <c r="J17" s="121"/>
      <c r="K17" s="121"/>
      <c r="L17" s="122"/>
      <c r="M17" s="122"/>
      <c r="N17" s="122"/>
      <c r="O17" s="121"/>
      <c r="P17" s="121"/>
      <c r="Q17" s="123"/>
      <c r="S17" s="147">
        <v>130756</v>
      </c>
      <c r="T17" s="1">
        <v>135398</v>
      </c>
    </row>
    <row r="18" spans="1:20" x14ac:dyDescent="0.2">
      <c r="A18" s="120"/>
      <c r="B18" s="120"/>
      <c r="C18" s="121"/>
      <c r="D18" s="110"/>
      <c r="E18" s="120"/>
      <c r="F18" s="120"/>
      <c r="G18" s="120"/>
      <c r="H18" s="120" t="s">
        <v>77</v>
      </c>
      <c r="I18" s="110"/>
      <c r="J18" s="121"/>
      <c r="K18" s="121"/>
      <c r="L18" s="122"/>
      <c r="M18" s="122">
        <v>-0.36527999999999999</v>
      </c>
      <c r="N18" s="122">
        <v>1.0000000000000001E-5</v>
      </c>
      <c r="O18" s="121">
        <v>62.6</v>
      </c>
      <c r="P18" s="121">
        <v>62.5</v>
      </c>
      <c r="Q18" s="123"/>
      <c r="S18" s="147">
        <v>130757</v>
      </c>
      <c r="T18" s="1">
        <v>130768</v>
      </c>
    </row>
    <row r="19" spans="1:20" x14ac:dyDescent="0.2">
      <c r="A19" s="120"/>
      <c r="B19" s="120"/>
      <c r="C19" s="121"/>
      <c r="D19" s="110"/>
      <c r="E19" s="120"/>
      <c r="F19" s="120"/>
      <c r="G19" s="120"/>
      <c r="H19" s="120" t="s">
        <v>78</v>
      </c>
      <c r="I19" s="110"/>
      <c r="J19" s="121"/>
      <c r="K19" s="121"/>
      <c r="L19" s="122"/>
      <c r="M19" s="122"/>
      <c r="N19" s="122"/>
      <c r="O19" s="121"/>
      <c r="P19" s="121"/>
      <c r="Q19" s="123"/>
      <c r="S19" s="147">
        <v>130757</v>
      </c>
      <c r="T19" s="1">
        <v>200930</v>
      </c>
    </row>
    <row r="20" spans="1:20" x14ac:dyDescent="0.2">
      <c r="A20" s="120"/>
      <c r="B20" s="120"/>
      <c r="C20" s="121"/>
      <c r="D20" s="110"/>
      <c r="E20" s="120"/>
      <c r="F20" s="120"/>
      <c r="G20" s="120"/>
      <c r="H20" s="120" t="s">
        <v>79</v>
      </c>
      <c r="I20" s="110"/>
      <c r="J20" s="121"/>
      <c r="K20" s="121"/>
      <c r="L20" s="122"/>
      <c r="M20" s="122">
        <v>-0.36527999999999999</v>
      </c>
      <c r="N20" s="122">
        <v>2.547E-2</v>
      </c>
      <c r="O20" s="121">
        <v>488.3</v>
      </c>
      <c r="P20" s="121">
        <v>302.3</v>
      </c>
      <c r="Q20" s="123"/>
      <c r="S20" s="147">
        <v>130762</v>
      </c>
      <c r="T20" s="1">
        <v>130767</v>
      </c>
    </row>
    <row r="21" spans="1:20" x14ac:dyDescent="0.2">
      <c r="A21" s="120"/>
      <c r="B21" s="120"/>
      <c r="C21" s="121"/>
      <c r="D21" s="110"/>
      <c r="E21" s="120"/>
      <c r="F21" s="120"/>
      <c r="G21" s="120"/>
      <c r="H21" s="120" t="s">
        <v>80</v>
      </c>
      <c r="I21" s="110"/>
      <c r="J21" s="121"/>
      <c r="K21" s="121"/>
      <c r="L21" s="122"/>
      <c r="M21" s="122"/>
      <c r="N21" s="122"/>
      <c r="O21" s="121"/>
      <c r="P21" s="121"/>
      <c r="Q21" s="123"/>
      <c r="S21" s="147">
        <v>130762</v>
      </c>
      <c r="T21" s="1">
        <v>135413</v>
      </c>
    </row>
    <row r="22" spans="1:20" x14ac:dyDescent="0.2">
      <c r="A22" s="120"/>
      <c r="B22" s="120"/>
      <c r="C22" s="121"/>
      <c r="D22" s="110"/>
      <c r="E22" s="120"/>
      <c r="F22" s="120"/>
      <c r="G22" s="120"/>
      <c r="H22" s="120" t="s">
        <v>81</v>
      </c>
      <c r="I22" s="110"/>
      <c r="J22" s="121"/>
      <c r="K22" s="121"/>
      <c r="L22" s="122"/>
      <c r="M22" s="122">
        <v>-0.36527999999999999</v>
      </c>
      <c r="N22" s="122">
        <v>6.0000000000000002E-5</v>
      </c>
      <c r="O22" s="121">
        <v>64.400000000000006</v>
      </c>
      <c r="P22" s="121">
        <v>64</v>
      </c>
      <c r="Q22" s="123"/>
      <c r="S22" s="147">
        <v>130763</v>
      </c>
      <c r="T22" s="1">
        <v>200675</v>
      </c>
    </row>
    <row r="23" spans="1:20" x14ac:dyDescent="0.2">
      <c r="A23" s="120"/>
      <c r="B23" s="120"/>
      <c r="C23" s="121"/>
      <c r="D23" s="110"/>
      <c r="E23" s="120"/>
      <c r="F23" s="120"/>
      <c r="G23" s="120"/>
      <c r="H23" s="120" t="s">
        <v>82</v>
      </c>
      <c r="I23" s="110"/>
      <c r="J23" s="121"/>
      <c r="K23" s="121"/>
      <c r="L23" s="122"/>
      <c r="M23" s="122"/>
      <c r="N23" s="122"/>
      <c r="O23" s="121"/>
      <c r="P23" s="121"/>
      <c r="Q23" s="123"/>
      <c r="S23" s="147">
        <v>130768</v>
      </c>
      <c r="T23" s="1">
        <v>130876</v>
      </c>
    </row>
    <row r="24" spans="1:20" x14ac:dyDescent="0.2">
      <c r="A24" s="120"/>
      <c r="B24" s="120"/>
      <c r="C24" s="121"/>
      <c r="D24" s="110"/>
      <c r="E24" s="120"/>
      <c r="F24" s="120"/>
      <c r="G24" s="120"/>
      <c r="H24" s="120" t="s">
        <v>83</v>
      </c>
      <c r="I24" s="110"/>
      <c r="J24" s="121"/>
      <c r="K24" s="121"/>
      <c r="L24" s="122"/>
      <c r="M24" s="122">
        <v>-0.36527999999999999</v>
      </c>
      <c r="N24" s="122">
        <v>2.555E-2</v>
      </c>
      <c r="O24" s="121">
        <v>490.4</v>
      </c>
      <c r="P24" s="121">
        <v>303.8</v>
      </c>
      <c r="Q24" s="123"/>
      <c r="S24" s="147">
        <v>131157</v>
      </c>
      <c r="T24" s="1">
        <v>136153</v>
      </c>
    </row>
    <row r="25" spans="1:20" x14ac:dyDescent="0.2">
      <c r="A25" s="120"/>
      <c r="B25" s="120"/>
      <c r="C25" s="121"/>
      <c r="D25" s="110"/>
      <c r="E25" s="120"/>
      <c r="F25" s="120"/>
      <c r="G25" s="120"/>
      <c r="H25" s="120" t="s">
        <v>84</v>
      </c>
      <c r="I25" s="110"/>
      <c r="J25" s="121"/>
      <c r="K25" s="121"/>
      <c r="L25" s="122"/>
      <c r="M25" s="122"/>
      <c r="N25" s="122"/>
      <c r="O25" s="121"/>
      <c r="P25" s="121"/>
      <c r="Q25" s="123"/>
      <c r="S25" s="147">
        <v>135250</v>
      </c>
      <c r="T25" s="1">
        <v>135251</v>
      </c>
    </row>
    <row r="26" spans="1:20" x14ac:dyDescent="0.2">
      <c r="A26" s="120"/>
      <c r="B26" s="111"/>
      <c r="C26" s="128"/>
      <c r="D26" s="129">
        <v>1</v>
      </c>
      <c r="E26" s="111">
        <v>-10315.5</v>
      </c>
      <c r="F26" s="120" t="s">
        <v>25</v>
      </c>
      <c r="G26" s="120" t="s">
        <v>64</v>
      </c>
      <c r="H26" s="120"/>
      <c r="I26" s="110"/>
      <c r="J26" s="121">
        <v>-1140.7</v>
      </c>
      <c r="K26" s="121">
        <v>-717</v>
      </c>
      <c r="L26" s="122">
        <v>-4.1070000000000002E-2</v>
      </c>
      <c r="M26" s="122"/>
      <c r="N26" s="122">
        <v>-1.9789999999999999E-2</v>
      </c>
      <c r="O26" s="121">
        <v>-544.6</v>
      </c>
      <c r="P26" s="121">
        <v>-340.5</v>
      </c>
      <c r="Q26" s="130" t="s">
        <v>347</v>
      </c>
      <c r="S26" s="147">
        <v>135250</v>
      </c>
      <c r="T26" s="1">
        <v>135413</v>
      </c>
    </row>
    <row r="27" spans="1:20" x14ac:dyDescent="0.2">
      <c r="A27" s="124"/>
      <c r="B27" s="125"/>
      <c r="C27" s="126"/>
      <c r="D27" s="127" t="s">
        <v>344</v>
      </c>
      <c r="E27" s="119">
        <f>(845+K26)/(-L26)</f>
        <v>3116.6301436571707</v>
      </c>
      <c r="F27" s="131"/>
      <c r="G27" s="120"/>
      <c r="H27" s="120" t="s">
        <v>65</v>
      </c>
      <c r="I27" s="110">
        <v>3769</v>
      </c>
      <c r="J27" s="121"/>
      <c r="K27" s="121"/>
      <c r="L27" s="122"/>
      <c r="M27" s="122"/>
      <c r="N27" s="122"/>
      <c r="O27" s="121"/>
      <c r="P27" s="121"/>
      <c r="Q27" s="123"/>
      <c r="S27" s="147">
        <v>135250</v>
      </c>
      <c r="T27" s="1">
        <v>146000</v>
      </c>
    </row>
    <row r="28" spans="1:20" ht="12.75" x14ac:dyDescent="0.25">
      <c r="A28" s="124"/>
      <c r="B28" s="119"/>
      <c r="C28" s="115"/>
      <c r="D28" s="118" t="s">
        <v>345</v>
      </c>
      <c r="E28" s="116">
        <f>E26+E27</f>
        <v>-7198.8698563428297</v>
      </c>
      <c r="F28" s="131"/>
      <c r="G28" s="120"/>
      <c r="H28" s="120" t="s">
        <v>66</v>
      </c>
      <c r="I28" s="110"/>
      <c r="J28" s="121"/>
      <c r="K28" s="121"/>
      <c r="L28" s="122"/>
      <c r="M28" s="122">
        <v>0.77981</v>
      </c>
      <c r="N28" s="122">
        <v>-2.0109999999999999E-2</v>
      </c>
      <c r="O28" s="121">
        <v>-553.4</v>
      </c>
      <c r="P28" s="121">
        <v>-346</v>
      </c>
      <c r="Q28" s="123"/>
      <c r="S28" s="147">
        <v>135251</v>
      </c>
      <c r="T28" s="1">
        <v>200654</v>
      </c>
    </row>
    <row r="29" spans="1:20" x14ac:dyDescent="0.2">
      <c r="A29" s="117"/>
      <c r="B29" s="114"/>
      <c r="C29" s="113"/>
      <c r="D29" s="112"/>
      <c r="E29" s="114"/>
      <c r="F29" s="131"/>
      <c r="G29" s="120"/>
      <c r="H29" s="120" t="s">
        <v>67</v>
      </c>
      <c r="I29" s="110"/>
      <c r="J29" s="121"/>
      <c r="K29" s="121"/>
      <c r="L29" s="122"/>
      <c r="M29" s="122">
        <v>0.44229000000000002</v>
      </c>
      <c r="N29" s="122">
        <v>-1.268E-2</v>
      </c>
      <c r="O29" s="121">
        <v>-371.9</v>
      </c>
      <c r="P29" s="121">
        <v>-241.1</v>
      </c>
      <c r="Q29" s="123"/>
      <c r="S29" s="147">
        <v>135398</v>
      </c>
      <c r="T29" s="1">
        <v>200942</v>
      </c>
    </row>
    <row r="30" spans="1:20" x14ac:dyDescent="0.2">
      <c r="A30" s="117"/>
      <c r="B30" s="114"/>
      <c r="C30" s="113"/>
      <c r="D30" s="112">
        <v>2</v>
      </c>
      <c r="E30" s="114">
        <v>-8296.2000000000007</v>
      </c>
      <c r="F30" s="131" t="s">
        <v>25</v>
      </c>
      <c r="G30" s="120" t="s">
        <v>68</v>
      </c>
      <c r="H30" s="120"/>
      <c r="I30" s="110"/>
      <c r="J30" s="121">
        <v>-977.5</v>
      </c>
      <c r="K30" s="121">
        <v>-717</v>
      </c>
      <c r="L30" s="122">
        <v>-3.1399999999999997E-2</v>
      </c>
      <c r="M30" s="122"/>
      <c r="N30" s="122">
        <v>-2.0109999999999999E-2</v>
      </c>
      <c r="O30" s="121">
        <v>-553.4</v>
      </c>
      <c r="P30" s="121">
        <v>-386.6</v>
      </c>
      <c r="Q30" s="130" t="s">
        <v>347</v>
      </c>
      <c r="S30" s="147">
        <v>135413</v>
      </c>
      <c r="T30" s="1">
        <v>146000</v>
      </c>
    </row>
    <row r="31" spans="1:20" x14ac:dyDescent="0.2">
      <c r="A31" s="124"/>
      <c r="B31" s="125"/>
      <c r="C31" s="126"/>
      <c r="D31" s="127" t="s">
        <v>344</v>
      </c>
      <c r="E31" s="119">
        <f>(845+K30)/(-L30)</f>
        <v>4076.4331210191085</v>
      </c>
      <c r="F31" s="131"/>
      <c r="G31" s="120"/>
      <c r="H31" s="120" t="s">
        <v>69</v>
      </c>
      <c r="I31" s="110">
        <v>3772</v>
      </c>
      <c r="J31" s="121"/>
      <c r="K31" s="121"/>
      <c r="L31" s="122"/>
      <c r="M31" s="122"/>
      <c r="N31" s="122"/>
      <c r="O31" s="121"/>
      <c r="P31" s="121"/>
      <c r="Q31" s="123"/>
      <c r="S31" s="147">
        <v>135415</v>
      </c>
      <c r="T31" s="1">
        <v>147842</v>
      </c>
    </row>
    <row r="32" spans="1:20" ht="12.75" x14ac:dyDescent="0.25">
      <c r="A32" s="124"/>
      <c r="B32" s="119"/>
      <c r="C32" s="115"/>
      <c r="D32" s="118" t="s">
        <v>345</v>
      </c>
      <c r="E32" s="116">
        <f>E30+E31</f>
        <v>-4219.7668789808922</v>
      </c>
      <c r="F32" s="131"/>
      <c r="G32" s="120"/>
      <c r="H32" s="120" t="s">
        <v>70</v>
      </c>
      <c r="I32" s="110"/>
      <c r="J32" s="121"/>
      <c r="K32" s="121"/>
      <c r="L32" s="122"/>
      <c r="M32" s="122">
        <v>0.78013999999999994</v>
      </c>
      <c r="N32" s="122">
        <v>-1.9789999999999999E-2</v>
      </c>
      <c r="O32" s="121">
        <v>-544.6</v>
      </c>
      <c r="P32" s="121">
        <v>-380.5</v>
      </c>
      <c r="Q32" s="123"/>
      <c r="S32" s="147">
        <v>135415</v>
      </c>
      <c r="T32" s="1">
        <v>147842</v>
      </c>
    </row>
    <row r="33" spans="1:20" x14ac:dyDescent="0.2">
      <c r="A33" s="120"/>
      <c r="B33" s="132"/>
      <c r="C33" s="133"/>
      <c r="D33" s="134"/>
      <c r="E33" s="132"/>
      <c r="F33" s="120"/>
      <c r="G33" s="120"/>
      <c r="H33" s="120" t="s">
        <v>71</v>
      </c>
      <c r="I33" s="110"/>
      <c r="J33" s="121"/>
      <c r="K33" s="121"/>
      <c r="L33" s="122"/>
      <c r="M33" s="122">
        <v>-0.25170999999999999</v>
      </c>
      <c r="N33" s="122">
        <v>-1.6449999999999999E-2</v>
      </c>
      <c r="O33" s="121">
        <v>-3.2</v>
      </c>
      <c r="P33" s="121">
        <v>133.30000000000001</v>
      </c>
      <c r="Q33" s="123"/>
      <c r="S33" s="147">
        <v>136150</v>
      </c>
      <c r="T33" s="1">
        <v>149001</v>
      </c>
    </row>
    <row r="34" spans="1:20" x14ac:dyDescent="0.2">
      <c r="A34" s="135"/>
      <c r="B34" s="135"/>
      <c r="C34" s="136"/>
      <c r="D34" s="137">
        <v>16</v>
      </c>
      <c r="E34" s="135">
        <v>-7103.8</v>
      </c>
      <c r="F34" s="135" t="s">
        <v>25</v>
      </c>
      <c r="G34" s="135" t="s">
        <v>85</v>
      </c>
      <c r="H34" s="135"/>
      <c r="I34" s="137"/>
      <c r="J34" s="136">
        <v>-953.4</v>
      </c>
      <c r="K34" s="136">
        <v>-644</v>
      </c>
      <c r="L34" s="138">
        <v>-4.3549999999999998E-2</v>
      </c>
      <c r="M34" s="138"/>
      <c r="N34" s="138">
        <v>-2.5610000000000001E-2</v>
      </c>
      <c r="O34" s="136">
        <v>-561</v>
      </c>
      <c r="P34" s="136">
        <v>-379.1</v>
      </c>
      <c r="Q34" s="139" t="s">
        <v>346</v>
      </c>
      <c r="S34" s="148">
        <v>136150</v>
      </c>
      <c r="T34" s="1">
        <v>149001</v>
      </c>
    </row>
    <row r="35" spans="1:20" x14ac:dyDescent="0.2">
      <c r="A35" s="135"/>
      <c r="B35" s="135"/>
      <c r="C35" s="136"/>
      <c r="D35" s="137"/>
      <c r="E35" s="135"/>
      <c r="F35" s="135"/>
      <c r="G35" s="135"/>
      <c r="H35" s="135" t="s">
        <v>86</v>
      </c>
      <c r="I35" s="137">
        <v>417</v>
      </c>
      <c r="J35" s="136"/>
      <c r="K35" s="136"/>
      <c r="L35" s="138"/>
      <c r="M35" s="138"/>
      <c r="N35" s="138"/>
      <c r="O35" s="136"/>
      <c r="P35" s="136"/>
      <c r="Q35" s="140"/>
      <c r="S35" s="148"/>
    </row>
    <row r="36" spans="1:20" x14ac:dyDescent="0.2">
      <c r="A36" s="135"/>
      <c r="B36" s="135"/>
      <c r="C36" s="136"/>
      <c r="D36" s="137"/>
      <c r="E36" s="135"/>
      <c r="F36" s="135"/>
      <c r="G36" s="135"/>
      <c r="H36" s="135" t="s">
        <v>80</v>
      </c>
      <c r="I36" s="137"/>
      <c r="J36" s="136"/>
      <c r="K36" s="136"/>
      <c r="L36" s="138"/>
      <c r="M36" s="138">
        <v>0.70425000000000004</v>
      </c>
      <c r="N36" s="138">
        <v>-2.547E-2</v>
      </c>
      <c r="O36" s="136">
        <v>-557.1</v>
      </c>
      <c r="P36" s="136">
        <v>-376.1</v>
      </c>
      <c r="Q36" s="140"/>
      <c r="S36" s="148"/>
    </row>
    <row r="37" spans="1:20" x14ac:dyDescent="0.2">
      <c r="A37" s="135"/>
      <c r="B37" s="135"/>
      <c r="C37" s="136"/>
      <c r="D37" s="137">
        <v>17</v>
      </c>
      <c r="E37" s="135">
        <v>-7074.1</v>
      </c>
      <c r="F37" s="135" t="s">
        <v>25</v>
      </c>
      <c r="G37" s="135" t="s">
        <v>87</v>
      </c>
      <c r="H37" s="135"/>
      <c r="I37" s="137"/>
      <c r="J37" s="136">
        <v>-951.6</v>
      </c>
      <c r="K37" s="136">
        <v>-644</v>
      </c>
      <c r="L37" s="138">
        <v>-4.3479999999999998E-2</v>
      </c>
      <c r="M37" s="138"/>
      <c r="N37" s="138">
        <v>-2.547E-2</v>
      </c>
      <c r="O37" s="136">
        <v>-557.1</v>
      </c>
      <c r="P37" s="136">
        <v>-376.9</v>
      </c>
      <c r="Q37" s="139" t="s">
        <v>346</v>
      </c>
      <c r="S37" s="148"/>
    </row>
    <row r="38" spans="1:20" x14ac:dyDescent="0.2">
      <c r="A38" s="135"/>
      <c r="B38" s="135"/>
      <c r="C38" s="136"/>
      <c r="D38" s="137"/>
      <c r="E38" s="135"/>
      <c r="F38" s="135"/>
      <c r="G38" s="135"/>
      <c r="H38" s="135" t="s">
        <v>88</v>
      </c>
      <c r="I38" s="137">
        <v>420</v>
      </c>
      <c r="J38" s="136"/>
      <c r="K38" s="136"/>
      <c r="L38" s="138"/>
      <c r="M38" s="138"/>
      <c r="N38" s="138"/>
      <c r="O38" s="136"/>
      <c r="P38" s="136"/>
      <c r="Q38" s="140"/>
      <c r="S38" s="148"/>
    </row>
    <row r="39" spans="1:20" x14ac:dyDescent="0.2">
      <c r="A39" s="135"/>
      <c r="B39" s="135"/>
      <c r="C39" s="136"/>
      <c r="D39" s="137"/>
      <c r="E39" s="135"/>
      <c r="F39" s="135"/>
      <c r="G39" s="135"/>
      <c r="H39" s="135" t="s">
        <v>84</v>
      </c>
      <c r="I39" s="137"/>
      <c r="J39" s="136"/>
      <c r="K39" s="136"/>
      <c r="L39" s="138"/>
      <c r="M39" s="138">
        <v>0.70315000000000005</v>
      </c>
      <c r="N39" s="138">
        <v>-2.5610000000000001E-2</v>
      </c>
      <c r="O39" s="136">
        <v>-561</v>
      </c>
      <c r="P39" s="136">
        <v>-379.9</v>
      </c>
      <c r="Q39" s="140"/>
      <c r="S39" s="148"/>
    </row>
    <row r="40" spans="1:20" x14ac:dyDescent="0.2">
      <c r="A40" s="135"/>
      <c r="B40" s="135"/>
      <c r="C40" s="136"/>
      <c r="D40" s="137">
        <v>23</v>
      </c>
      <c r="E40" s="135">
        <v>-6747.6</v>
      </c>
      <c r="F40" s="135" t="s">
        <v>25</v>
      </c>
      <c r="G40" s="135" t="s">
        <v>89</v>
      </c>
      <c r="H40" s="135"/>
      <c r="I40" s="137"/>
      <c r="J40" s="136">
        <v>-913.4</v>
      </c>
      <c r="K40" s="136">
        <v>-654</v>
      </c>
      <c r="L40" s="138">
        <v>-3.8440000000000002E-2</v>
      </c>
      <c r="M40" s="138"/>
      <c r="N40" s="138">
        <v>-2.4819999999999998E-2</v>
      </c>
      <c r="O40" s="136">
        <v>-592.79999999999995</v>
      </c>
      <c r="P40" s="136">
        <v>-425.3</v>
      </c>
      <c r="Q40" s="139" t="s">
        <v>346</v>
      </c>
      <c r="S40" s="148"/>
    </row>
    <row r="41" spans="1:20" x14ac:dyDescent="0.2">
      <c r="A41" s="135"/>
      <c r="B41" s="135"/>
      <c r="C41" s="136"/>
      <c r="D41" s="137"/>
      <c r="E41" s="135"/>
      <c r="F41" s="135"/>
      <c r="G41" s="135"/>
      <c r="H41" s="135" t="s">
        <v>90</v>
      </c>
      <c r="I41" s="137">
        <v>423</v>
      </c>
      <c r="J41" s="136"/>
      <c r="K41" s="136"/>
      <c r="L41" s="138"/>
      <c r="M41" s="138"/>
      <c r="N41" s="138"/>
      <c r="O41" s="136"/>
      <c r="P41" s="136"/>
      <c r="Q41" s="140"/>
      <c r="S41" s="148"/>
    </row>
    <row r="42" spans="1:20" x14ac:dyDescent="0.2">
      <c r="A42" s="135"/>
      <c r="B42" s="135"/>
      <c r="C42" s="136"/>
      <c r="D42" s="137"/>
      <c r="E42" s="135"/>
      <c r="F42" s="135"/>
      <c r="G42" s="135"/>
      <c r="H42" s="135" t="s">
        <v>91</v>
      </c>
      <c r="I42" s="137"/>
      <c r="J42" s="136"/>
      <c r="K42" s="136"/>
      <c r="L42" s="138"/>
      <c r="M42" s="138">
        <v>-0.54854999999999998</v>
      </c>
      <c r="N42" s="138">
        <v>2.4840000000000001E-2</v>
      </c>
      <c r="O42" s="136">
        <v>584.5</v>
      </c>
      <c r="P42" s="136">
        <v>416.9</v>
      </c>
      <c r="Q42" s="140"/>
      <c r="S42" s="147"/>
    </row>
    <row r="43" spans="1:20" x14ac:dyDescent="0.2">
      <c r="A43" s="135"/>
      <c r="B43" s="135"/>
      <c r="C43" s="136"/>
      <c r="D43" s="137">
        <v>28</v>
      </c>
      <c r="E43" s="135">
        <v>-6650.1</v>
      </c>
      <c r="F43" s="135" t="s">
        <v>25</v>
      </c>
      <c r="G43" s="135" t="s">
        <v>92</v>
      </c>
      <c r="H43" s="135"/>
      <c r="I43" s="137"/>
      <c r="J43" s="136">
        <v>909.7</v>
      </c>
      <c r="K43" s="136">
        <v>654</v>
      </c>
      <c r="L43" s="138">
        <v>3.8460000000000001E-2</v>
      </c>
      <c r="M43" s="138"/>
      <c r="N43" s="138">
        <v>2.4840000000000001E-2</v>
      </c>
      <c r="O43" s="136">
        <v>584.5</v>
      </c>
      <c r="P43" s="136">
        <v>419.3</v>
      </c>
      <c r="Q43" s="139" t="s">
        <v>346</v>
      </c>
      <c r="S43" s="147"/>
    </row>
    <row r="44" spans="1:20" x14ac:dyDescent="0.2">
      <c r="A44" s="135"/>
      <c r="B44" s="135"/>
      <c r="C44" s="136"/>
      <c r="D44" s="137"/>
      <c r="E44" s="135"/>
      <c r="F44" s="135"/>
      <c r="G44" s="135"/>
      <c r="H44" s="135" t="s">
        <v>73</v>
      </c>
      <c r="I44" s="137">
        <v>424</v>
      </c>
      <c r="J44" s="136"/>
      <c r="K44" s="136"/>
      <c r="L44" s="138"/>
      <c r="M44" s="138"/>
      <c r="N44" s="138"/>
      <c r="O44" s="136"/>
      <c r="P44" s="136"/>
      <c r="Q44" s="140"/>
      <c r="S44" s="148"/>
    </row>
    <row r="45" spans="1:20" x14ac:dyDescent="0.2">
      <c r="A45" s="135"/>
      <c r="B45" s="135"/>
      <c r="C45" s="136"/>
      <c r="D45" s="137"/>
      <c r="E45" s="135"/>
      <c r="F45" s="135"/>
      <c r="G45" s="135"/>
      <c r="H45" s="135" t="s">
        <v>74</v>
      </c>
      <c r="I45" s="137"/>
      <c r="J45" s="136"/>
      <c r="K45" s="136"/>
      <c r="L45" s="138"/>
      <c r="M45" s="138">
        <v>-0.54871999999999999</v>
      </c>
      <c r="N45" s="138">
        <v>-2.4819999999999998E-2</v>
      </c>
      <c r="O45" s="136">
        <v>-592.79999999999995</v>
      </c>
      <c r="P45" s="136">
        <v>-427.7</v>
      </c>
      <c r="Q45" s="140"/>
      <c r="S45" s="148"/>
    </row>
    <row r="46" spans="1:20" x14ac:dyDescent="0.2">
      <c r="A46" s="135"/>
      <c r="B46" s="135"/>
      <c r="C46" s="136"/>
      <c r="D46" s="137">
        <v>30</v>
      </c>
      <c r="E46" s="135">
        <v>-6603.8</v>
      </c>
      <c r="F46" s="135" t="s">
        <v>25</v>
      </c>
      <c r="G46" s="135" t="s">
        <v>93</v>
      </c>
      <c r="H46" s="135"/>
      <c r="I46" s="137"/>
      <c r="J46" s="136">
        <v>907.9</v>
      </c>
      <c r="K46" s="136">
        <v>654</v>
      </c>
      <c r="L46" s="138">
        <v>3.8440000000000002E-2</v>
      </c>
      <c r="M46" s="138"/>
      <c r="N46" s="138">
        <v>2.4819999999999998E-2</v>
      </c>
      <c r="O46" s="136">
        <v>587.20000000000005</v>
      </c>
      <c r="P46" s="136">
        <v>423.4</v>
      </c>
      <c r="Q46" s="139" t="s">
        <v>346</v>
      </c>
      <c r="S46" s="147"/>
    </row>
    <row r="47" spans="1:20" x14ac:dyDescent="0.2">
      <c r="A47" s="135"/>
      <c r="B47" s="135"/>
      <c r="C47" s="136"/>
      <c r="D47" s="137"/>
      <c r="E47" s="135"/>
      <c r="F47" s="135"/>
      <c r="G47" s="135"/>
      <c r="H47" s="135" t="s">
        <v>90</v>
      </c>
      <c r="I47" s="137">
        <v>423</v>
      </c>
      <c r="J47" s="136"/>
      <c r="K47" s="136"/>
      <c r="L47" s="138"/>
      <c r="M47" s="138"/>
      <c r="N47" s="138"/>
      <c r="O47" s="136"/>
      <c r="P47" s="136"/>
      <c r="Q47" s="140"/>
      <c r="S47" s="148"/>
    </row>
    <row r="48" spans="1:20" x14ac:dyDescent="0.2">
      <c r="A48" s="135"/>
      <c r="B48" s="135"/>
      <c r="C48" s="136"/>
      <c r="D48" s="137"/>
      <c r="E48" s="135"/>
      <c r="F48" s="135"/>
      <c r="G48" s="135"/>
      <c r="H48" s="135" t="s">
        <v>91</v>
      </c>
      <c r="I48" s="137"/>
      <c r="J48" s="136"/>
      <c r="K48" s="136"/>
      <c r="L48" s="138"/>
      <c r="M48" s="138">
        <v>0.54854999999999998</v>
      </c>
      <c r="N48" s="138">
        <v>2.4840000000000001E-2</v>
      </c>
      <c r="O48" s="136">
        <v>584.5</v>
      </c>
      <c r="P48" s="136">
        <v>420.4</v>
      </c>
      <c r="Q48" s="140"/>
      <c r="S48" s="148"/>
    </row>
    <row r="49" spans="1:19" x14ac:dyDescent="0.2">
      <c r="A49" s="135"/>
      <c r="B49" s="135"/>
      <c r="C49" s="136"/>
      <c r="D49" s="137">
        <v>41</v>
      </c>
      <c r="E49" s="135">
        <v>-6133.9</v>
      </c>
      <c r="F49" s="135" t="s">
        <v>25</v>
      </c>
      <c r="G49" s="135" t="s">
        <v>94</v>
      </c>
      <c r="H49" s="135"/>
      <c r="I49" s="137"/>
      <c r="J49" s="136">
        <v>-889.5</v>
      </c>
      <c r="K49" s="136">
        <v>-654</v>
      </c>
      <c r="L49" s="138">
        <v>-3.8390000000000001E-2</v>
      </c>
      <c r="M49" s="138"/>
      <c r="N49" s="138">
        <v>-2.4840000000000001E-2</v>
      </c>
      <c r="O49" s="136">
        <v>-576.70000000000005</v>
      </c>
      <c r="P49" s="136">
        <v>-424.3</v>
      </c>
      <c r="Q49" s="139" t="s">
        <v>346</v>
      </c>
      <c r="S49" s="147"/>
    </row>
    <row r="50" spans="1:19" x14ac:dyDescent="0.2">
      <c r="A50" s="135"/>
      <c r="B50" s="135"/>
      <c r="C50" s="136"/>
      <c r="D50" s="137"/>
      <c r="E50" s="135"/>
      <c r="F50" s="135"/>
      <c r="G50" s="135"/>
      <c r="H50" s="135" t="s">
        <v>95</v>
      </c>
      <c r="I50" s="137">
        <v>432</v>
      </c>
      <c r="J50" s="136"/>
      <c r="K50" s="136"/>
      <c r="L50" s="138"/>
      <c r="M50" s="138"/>
      <c r="N50" s="138"/>
      <c r="O50" s="136"/>
      <c r="P50" s="136"/>
      <c r="Q50" s="140"/>
      <c r="S50" s="147"/>
    </row>
    <row r="51" spans="1:19" x14ac:dyDescent="0.2">
      <c r="A51" s="135"/>
      <c r="B51" s="135"/>
      <c r="C51" s="136"/>
      <c r="D51" s="137"/>
      <c r="E51" s="135"/>
      <c r="F51" s="135"/>
      <c r="G51" s="135"/>
      <c r="H51" s="135" t="s">
        <v>96</v>
      </c>
      <c r="I51" s="137"/>
      <c r="J51" s="136"/>
      <c r="K51" s="136"/>
      <c r="L51" s="138"/>
      <c r="M51" s="138">
        <v>0.54476000000000002</v>
      </c>
      <c r="N51" s="138">
        <v>-2.486E-2</v>
      </c>
      <c r="O51" s="136">
        <v>-574.20000000000005</v>
      </c>
      <c r="P51" s="136">
        <v>-421.6</v>
      </c>
      <c r="Q51" s="140"/>
      <c r="S51" s="147"/>
    </row>
    <row r="52" spans="1:19" x14ac:dyDescent="0.2">
      <c r="A52" s="135"/>
      <c r="B52" s="135"/>
      <c r="C52" s="136"/>
      <c r="D52" s="137">
        <v>42</v>
      </c>
      <c r="E52" s="135">
        <v>-6104</v>
      </c>
      <c r="F52" s="135" t="s">
        <v>25</v>
      </c>
      <c r="G52" s="135" t="s">
        <v>97</v>
      </c>
      <c r="H52" s="135"/>
      <c r="I52" s="137"/>
      <c r="J52" s="136">
        <v>-888.4</v>
      </c>
      <c r="K52" s="136">
        <v>-654</v>
      </c>
      <c r="L52" s="138">
        <v>-3.8399999999999997E-2</v>
      </c>
      <c r="M52" s="138"/>
      <c r="N52" s="138">
        <v>-2.486E-2</v>
      </c>
      <c r="O52" s="136">
        <v>-574.20000000000005</v>
      </c>
      <c r="P52" s="136">
        <v>-422.4</v>
      </c>
      <c r="Q52" s="139" t="s">
        <v>346</v>
      </c>
      <c r="S52" s="147"/>
    </row>
    <row r="53" spans="1:19" x14ac:dyDescent="0.2">
      <c r="A53" s="135"/>
      <c r="B53" s="135"/>
      <c r="C53" s="136"/>
      <c r="D53" s="137"/>
      <c r="E53" s="135"/>
      <c r="F53" s="135"/>
      <c r="G53" s="135"/>
      <c r="H53" s="135" t="s">
        <v>98</v>
      </c>
      <c r="I53" s="137">
        <v>431</v>
      </c>
      <c r="J53" s="136"/>
      <c r="K53" s="136"/>
      <c r="L53" s="138"/>
      <c r="M53" s="138"/>
      <c r="N53" s="138"/>
      <c r="O53" s="136"/>
      <c r="P53" s="136"/>
      <c r="Q53" s="140"/>
      <c r="S53" s="147"/>
    </row>
    <row r="54" spans="1:19" x14ac:dyDescent="0.2">
      <c r="A54" s="135"/>
      <c r="B54" s="135"/>
      <c r="C54" s="136"/>
      <c r="D54" s="137"/>
      <c r="E54" s="135"/>
      <c r="F54" s="135"/>
      <c r="G54" s="135"/>
      <c r="H54" s="135" t="s">
        <v>99</v>
      </c>
      <c r="I54" s="137"/>
      <c r="J54" s="136"/>
      <c r="K54" s="136"/>
      <c r="L54" s="138"/>
      <c r="M54" s="138">
        <v>0.54491000000000001</v>
      </c>
      <c r="N54" s="138">
        <v>-2.4840000000000001E-2</v>
      </c>
      <c r="O54" s="136">
        <v>-576.70000000000005</v>
      </c>
      <c r="P54" s="136">
        <v>-425.1</v>
      </c>
      <c r="Q54" s="140"/>
      <c r="S54" s="147"/>
    </row>
    <row r="55" spans="1:19" x14ac:dyDescent="0.2">
      <c r="A55" s="135"/>
      <c r="B55" s="135"/>
      <c r="C55" s="136"/>
      <c r="D55" s="137">
        <v>62</v>
      </c>
      <c r="E55" s="135">
        <v>-5190.1000000000004</v>
      </c>
      <c r="F55" s="135" t="s">
        <v>25</v>
      </c>
      <c r="G55" s="135" t="s">
        <v>100</v>
      </c>
      <c r="H55" s="135"/>
      <c r="I55" s="137"/>
      <c r="J55" s="136">
        <v>878.6</v>
      </c>
      <c r="K55" s="136">
        <v>654</v>
      </c>
      <c r="L55" s="138">
        <v>4.3279999999999999E-2</v>
      </c>
      <c r="M55" s="138"/>
      <c r="N55" s="138">
        <v>2.547E-2</v>
      </c>
      <c r="O55" s="136">
        <v>488.3</v>
      </c>
      <c r="P55" s="136">
        <v>356.2</v>
      </c>
      <c r="Q55" s="139" t="s">
        <v>346</v>
      </c>
      <c r="S55" s="147"/>
    </row>
    <row r="56" spans="1:19" x14ac:dyDescent="0.2">
      <c r="A56" s="135"/>
      <c r="B56" s="135"/>
      <c r="C56" s="136"/>
      <c r="D56" s="137"/>
      <c r="E56" s="135"/>
      <c r="F56" s="135"/>
      <c r="G56" s="135"/>
      <c r="H56" s="135" t="s">
        <v>88</v>
      </c>
      <c r="I56" s="137">
        <v>420</v>
      </c>
      <c r="J56" s="136"/>
      <c r="K56" s="136"/>
      <c r="L56" s="138"/>
      <c r="M56" s="138"/>
      <c r="N56" s="138"/>
      <c r="O56" s="136"/>
      <c r="P56" s="136"/>
      <c r="Q56" s="140"/>
      <c r="S56" s="147"/>
    </row>
    <row r="57" spans="1:19" x14ac:dyDescent="0.2">
      <c r="A57" s="135"/>
      <c r="B57" s="135"/>
      <c r="C57" s="136"/>
      <c r="D57" s="137"/>
      <c r="E57" s="135"/>
      <c r="F57" s="135"/>
      <c r="G57" s="135"/>
      <c r="H57" s="135" t="s">
        <v>84</v>
      </c>
      <c r="I57" s="137"/>
      <c r="J57" s="136"/>
      <c r="K57" s="136"/>
      <c r="L57" s="138"/>
      <c r="M57" s="138">
        <v>-0.69572999999999996</v>
      </c>
      <c r="N57" s="138">
        <v>-2.5610000000000001E-2</v>
      </c>
      <c r="O57" s="136">
        <v>-561</v>
      </c>
      <c r="P57" s="136">
        <v>-428.1</v>
      </c>
      <c r="Q57" s="140"/>
      <c r="S57" s="147"/>
    </row>
    <row r="58" spans="1:19" x14ac:dyDescent="0.2">
      <c r="A58" s="135"/>
      <c r="B58" s="135"/>
      <c r="C58" s="136"/>
      <c r="D58" s="137">
        <v>63</v>
      </c>
      <c r="E58" s="135">
        <v>-5184.1000000000004</v>
      </c>
      <c r="F58" s="135" t="s">
        <v>25</v>
      </c>
      <c r="G58" s="135" t="s">
        <v>101</v>
      </c>
      <c r="H58" s="135"/>
      <c r="I58" s="137"/>
      <c r="J58" s="136">
        <v>878.5</v>
      </c>
      <c r="K58" s="136">
        <v>654</v>
      </c>
      <c r="L58" s="138">
        <v>4.3299999999999998E-2</v>
      </c>
      <c r="M58" s="138"/>
      <c r="N58" s="138">
        <v>2.555E-2</v>
      </c>
      <c r="O58" s="136">
        <v>490.4</v>
      </c>
      <c r="P58" s="136">
        <v>357.9</v>
      </c>
      <c r="Q58" s="139" t="s">
        <v>346</v>
      </c>
      <c r="S58" s="147"/>
    </row>
    <row r="59" spans="1:19" x14ac:dyDescent="0.2">
      <c r="A59" s="135"/>
      <c r="B59" s="135"/>
      <c r="C59" s="136"/>
      <c r="D59" s="137"/>
      <c r="E59" s="135"/>
      <c r="F59" s="135"/>
      <c r="G59" s="135"/>
      <c r="H59" s="135" t="s">
        <v>86</v>
      </c>
      <c r="I59" s="137">
        <v>417</v>
      </c>
      <c r="J59" s="136"/>
      <c r="K59" s="136"/>
      <c r="L59" s="138"/>
      <c r="M59" s="138"/>
      <c r="N59" s="138"/>
      <c r="O59" s="136"/>
      <c r="P59" s="136"/>
      <c r="Q59" s="140"/>
      <c r="S59" s="147"/>
    </row>
    <row r="60" spans="1:19" x14ac:dyDescent="0.2">
      <c r="A60" s="135"/>
      <c r="B60" s="135"/>
      <c r="C60" s="136"/>
      <c r="D60" s="137"/>
      <c r="E60" s="135"/>
      <c r="F60" s="135"/>
      <c r="G60" s="135"/>
      <c r="H60" s="135" t="s">
        <v>80</v>
      </c>
      <c r="I60" s="137"/>
      <c r="J60" s="136"/>
      <c r="K60" s="136"/>
      <c r="L60" s="138"/>
      <c r="M60" s="138">
        <v>-0.69655999999999996</v>
      </c>
      <c r="N60" s="138">
        <v>-2.547E-2</v>
      </c>
      <c r="O60" s="136">
        <v>-557.1</v>
      </c>
      <c r="P60" s="136">
        <v>-425.1</v>
      </c>
      <c r="Q60" s="140"/>
      <c r="S60" s="147"/>
    </row>
    <row r="61" spans="1:19" x14ac:dyDescent="0.2">
      <c r="A61" s="65"/>
      <c r="B61" s="65"/>
      <c r="C61" s="67"/>
      <c r="D61" s="66">
        <v>84</v>
      </c>
      <c r="E61" s="65">
        <v>-3956.9</v>
      </c>
      <c r="F61" s="65" t="s">
        <v>25</v>
      </c>
      <c r="G61" s="65" t="s">
        <v>102</v>
      </c>
      <c r="H61" s="65"/>
      <c r="I61" s="66"/>
      <c r="J61" s="67">
        <v>729.6</v>
      </c>
      <c r="K61" s="67">
        <v>556</v>
      </c>
      <c r="L61" s="73">
        <v>4.3869999999999999E-2</v>
      </c>
      <c r="M61" s="73"/>
      <c r="N61" s="73">
        <v>1.269E-2</v>
      </c>
      <c r="O61" s="67">
        <v>314.39999999999998</v>
      </c>
      <c r="P61" s="67">
        <v>264.2</v>
      </c>
      <c r="S61" s="147"/>
    </row>
    <row r="62" spans="1:19" x14ac:dyDescent="0.2">
      <c r="A62" s="65"/>
      <c r="B62" s="65"/>
      <c r="C62" s="67"/>
      <c r="D62" s="66"/>
      <c r="E62" s="65"/>
      <c r="F62" s="65"/>
      <c r="G62" s="65"/>
      <c r="H62" s="65" t="s">
        <v>103</v>
      </c>
      <c r="I62" s="66">
        <v>3851</v>
      </c>
      <c r="J62" s="67"/>
      <c r="K62" s="67"/>
      <c r="L62" s="73"/>
      <c r="M62" s="73"/>
      <c r="N62" s="73"/>
      <c r="O62" s="67"/>
      <c r="P62" s="67"/>
      <c r="S62" s="147"/>
    </row>
    <row r="63" spans="1:19" x14ac:dyDescent="0.2">
      <c r="A63" s="65"/>
      <c r="B63" s="65"/>
      <c r="C63" s="67"/>
      <c r="D63" s="66"/>
      <c r="E63" s="65"/>
      <c r="F63" s="65"/>
      <c r="G63" s="65"/>
      <c r="H63" s="65" t="s">
        <v>104</v>
      </c>
      <c r="I63" s="66"/>
      <c r="J63" s="67"/>
      <c r="K63" s="67"/>
      <c r="L63" s="73"/>
      <c r="M63" s="73">
        <v>0.36370999999999998</v>
      </c>
      <c r="N63" s="73">
        <v>6.1780000000000002E-2</v>
      </c>
      <c r="O63" s="67">
        <v>576.9</v>
      </c>
      <c r="P63" s="67">
        <v>332.5</v>
      </c>
      <c r="S63" s="147"/>
    </row>
    <row r="64" spans="1:19" x14ac:dyDescent="0.2">
      <c r="A64" s="65"/>
      <c r="B64" s="65"/>
      <c r="C64" s="67"/>
      <c r="D64" s="66"/>
      <c r="E64" s="65"/>
      <c r="F64" s="65"/>
      <c r="G64" s="65"/>
      <c r="H64" s="65" t="s">
        <v>105</v>
      </c>
      <c r="I64" s="66"/>
      <c r="J64" s="67"/>
      <c r="K64" s="67"/>
      <c r="L64" s="73"/>
      <c r="M64" s="73">
        <v>-1.027E-2</v>
      </c>
      <c r="N64" s="73">
        <v>-2.9999999999999997E-4</v>
      </c>
      <c r="O64" s="67">
        <v>41.4</v>
      </c>
      <c r="P64" s="67">
        <v>42.6</v>
      </c>
      <c r="S64" s="147"/>
    </row>
    <row r="65" spans="1:19" x14ac:dyDescent="0.2">
      <c r="A65" s="65"/>
      <c r="B65" s="65"/>
      <c r="C65" s="67"/>
      <c r="D65" s="66"/>
      <c r="E65" s="65"/>
      <c r="F65" s="65"/>
      <c r="G65" s="65"/>
      <c r="H65" s="65" t="s">
        <v>106</v>
      </c>
      <c r="I65" s="66"/>
      <c r="J65" s="67"/>
      <c r="K65" s="67"/>
      <c r="L65" s="73"/>
      <c r="M65" s="73">
        <v>0.71092</v>
      </c>
      <c r="N65" s="73">
        <v>1.225E-2</v>
      </c>
      <c r="O65" s="67">
        <v>289.7</v>
      </c>
      <c r="P65" s="67">
        <v>241.2</v>
      </c>
      <c r="S65" s="147"/>
    </row>
    <row r="66" spans="1:19" x14ac:dyDescent="0.2">
      <c r="A66" s="65"/>
      <c r="B66" s="65"/>
      <c r="C66" s="67"/>
      <c r="D66" s="66"/>
      <c r="E66" s="65"/>
      <c r="F66" s="65"/>
      <c r="G66" s="65"/>
      <c r="H66" s="65" t="s">
        <v>107</v>
      </c>
      <c r="I66" s="66"/>
      <c r="J66" s="67"/>
      <c r="K66" s="67"/>
      <c r="L66" s="73"/>
      <c r="M66" s="73"/>
      <c r="N66" s="73"/>
      <c r="O66" s="67"/>
      <c r="P66" s="67"/>
      <c r="S66" s="147"/>
    </row>
    <row r="67" spans="1:19" x14ac:dyDescent="0.2">
      <c r="A67" s="65"/>
      <c r="B67" s="65"/>
      <c r="C67" s="67"/>
      <c r="D67" s="66">
        <v>110</v>
      </c>
      <c r="E67" s="65">
        <v>-2365.4</v>
      </c>
      <c r="F67" s="65"/>
      <c r="G67" s="65" t="s">
        <v>108</v>
      </c>
      <c r="H67" s="65"/>
      <c r="I67" s="66"/>
      <c r="J67" s="67">
        <v>599.79999999999995</v>
      </c>
      <c r="K67" s="67">
        <v>482</v>
      </c>
      <c r="L67" s="73">
        <v>4.9790000000000001E-2</v>
      </c>
      <c r="M67" s="73"/>
      <c r="N67" s="73"/>
      <c r="O67" s="67"/>
      <c r="P67" s="67"/>
      <c r="S67" s="147"/>
    </row>
    <row r="68" spans="1:19" x14ac:dyDescent="0.2">
      <c r="A68" s="65"/>
      <c r="B68" s="65"/>
      <c r="C68" s="67"/>
      <c r="D68" s="66"/>
      <c r="E68" s="65"/>
      <c r="F68" s="65"/>
      <c r="G68" s="65"/>
      <c r="H68" s="65" t="s">
        <v>35</v>
      </c>
      <c r="I68" s="66"/>
      <c r="J68" s="67"/>
      <c r="K68" s="67"/>
      <c r="L68" s="73"/>
      <c r="M68" s="73"/>
      <c r="N68" s="73"/>
      <c r="O68" s="67"/>
      <c r="P68" s="67"/>
      <c r="S68" s="147"/>
    </row>
    <row r="69" spans="1:19" x14ac:dyDescent="0.2">
      <c r="A69" s="65"/>
      <c r="B69" s="65"/>
      <c r="C69" s="67"/>
      <c r="D69" s="66">
        <v>111</v>
      </c>
      <c r="E69" s="65">
        <v>-2184.4</v>
      </c>
      <c r="F69" s="65"/>
      <c r="G69" s="65" t="s">
        <v>109</v>
      </c>
      <c r="H69" s="65"/>
      <c r="I69" s="66"/>
      <c r="J69" s="67">
        <v>596.79999999999995</v>
      </c>
      <c r="K69" s="67">
        <v>488</v>
      </c>
      <c r="L69" s="73">
        <v>4.9790000000000001E-2</v>
      </c>
      <c r="M69" s="73"/>
      <c r="N69" s="73"/>
      <c r="O69" s="67"/>
      <c r="P69" s="67"/>
      <c r="S69" s="147"/>
    </row>
    <row r="70" spans="1:19" x14ac:dyDescent="0.2">
      <c r="A70" s="65"/>
      <c r="B70" s="65"/>
      <c r="C70" s="67"/>
      <c r="D70" s="66"/>
      <c r="E70" s="65"/>
      <c r="F70" s="65"/>
      <c r="G70" s="65"/>
      <c r="H70" s="65" t="s">
        <v>35</v>
      </c>
      <c r="I70" s="66"/>
      <c r="J70" s="67"/>
      <c r="K70" s="67"/>
      <c r="L70" s="73"/>
      <c r="M70" s="73"/>
      <c r="N70" s="73"/>
      <c r="O70" s="67"/>
      <c r="P70" s="67"/>
      <c r="S70" s="147"/>
    </row>
    <row r="71" spans="1:19" x14ac:dyDescent="0.2">
      <c r="A71" s="65"/>
      <c r="B71" s="65"/>
      <c r="C71" s="67"/>
      <c r="D71" s="66">
        <v>112</v>
      </c>
      <c r="E71" s="65">
        <v>-2115.6999999999998</v>
      </c>
      <c r="F71" s="65" t="s">
        <v>25</v>
      </c>
      <c r="G71" s="65" t="s">
        <v>108</v>
      </c>
      <c r="H71" s="65"/>
      <c r="I71" s="66"/>
      <c r="J71" s="67">
        <v>655</v>
      </c>
      <c r="K71" s="67">
        <v>530</v>
      </c>
      <c r="L71" s="73">
        <v>5.9089999999999997E-2</v>
      </c>
      <c r="M71" s="73"/>
      <c r="N71" s="73">
        <v>4.9790000000000001E-2</v>
      </c>
      <c r="O71" s="67">
        <v>599.79999999999995</v>
      </c>
      <c r="P71" s="67">
        <v>494.4</v>
      </c>
      <c r="S71" s="147"/>
    </row>
    <row r="72" spans="1:19" x14ac:dyDescent="0.2">
      <c r="A72" s="65"/>
      <c r="B72" s="65"/>
      <c r="C72" s="67"/>
      <c r="D72" s="66"/>
      <c r="E72" s="65"/>
      <c r="F72" s="65"/>
      <c r="G72" s="65"/>
      <c r="H72" s="65" t="s">
        <v>110</v>
      </c>
      <c r="I72" s="66">
        <v>2799</v>
      </c>
      <c r="J72" s="67"/>
      <c r="K72" s="67"/>
      <c r="L72" s="73"/>
      <c r="M72" s="73"/>
      <c r="N72" s="73"/>
      <c r="O72" s="67"/>
      <c r="P72" s="67"/>
      <c r="S72" s="147"/>
    </row>
    <row r="73" spans="1:19" x14ac:dyDescent="0.2">
      <c r="A73" s="65"/>
      <c r="B73" s="65"/>
      <c r="C73" s="67"/>
      <c r="D73" s="66"/>
      <c r="E73" s="65"/>
      <c r="F73" s="65"/>
      <c r="G73" s="65"/>
      <c r="H73" s="65" t="s">
        <v>111</v>
      </c>
      <c r="I73" s="66"/>
      <c r="J73" s="67"/>
      <c r="K73" s="67"/>
      <c r="L73" s="73"/>
      <c r="M73" s="73">
        <v>0.21931</v>
      </c>
      <c r="N73" s="73">
        <v>4.2389999999999997E-2</v>
      </c>
      <c r="O73" s="67">
        <v>251.9</v>
      </c>
      <c r="P73" s="67">
        <v>162.19999999999999</v>
      </c>
      <c r="S73" s="147"/>
    </row>
    <row r="74" spans="1:19" x14ac:dyDescent="0.2">
      <c r="A74" s="65"/>
      <c r="B74" s="65"/>
      <c r="C74" s="67"/>
      <c r="D74" s="66">
        <v>4059</v>
      </c>
      <c r="E74" s="65">
        <v>-992.4</v>
      </c>
      <c r="F74" s="65" t="s">
        <v>25</v>
      </c>
      <c r="G74" s="65" t="s">
        <v>112</v>
      </c>
      <c r="H74" s="65"/>
      <c r="I74" s="66"/>
      <c r="J74" s="67">
        <v>-541.1</v>
      </c>
      <c r="K74" s="67">
        <v>-505</v>
      </c>
      <c r="L74" s="73">
        <v>-3.637E-2</v>
      </c>
      <c r="M74" s="73"/>
      <c r="N74" s="73">
        <v>-2.4240000000000001E-2</v>
      </c>
      <c r="O74" s="67">
        <v>-360.6</v>
      </c>
      <c r="P74" s="67">
        <v>-336.5</v>
      </c>
      <c r="S74" s="147"/>
    </row>
    <row r="75" spans="1:19" x14ac:dyDescent="0.2">
      <c r="A75" s="65"/>
      <c r="B75" s="65"/>
      <c r="C75" s="67"/>
      <c r="D75" s="66"/>
      <c r="E75" s="65"/>
      <c r="F75" s="65"/>
      <c r="G75" s="65"/>
      <c r="H75" s="65" t="s">
        <v>113</v>
      </c>
      <c r="I75" s="66">
        <v>433</v>
      </c>
      <c r="J75" s="67"/>
      <c r="K75" s="67"/>
      <c r="L75" s="73"/>
      <c r="M75" s="73"/>
      <c r="N75" s="73"/>
      <c r="O75" s="67"/>
      <c r="P75" s="67"/>
      <c r="S75" s="147"/>
    </row>
    <row r="76" spans="1:19" x14ac:dyDescent="0.2">
      <c r="A76" s="65"/>
      <c r="B76" s="65"/>
      <c r="C76" s="67"/>
      <c r="D76" s="66"/>
      <c r="E76" s="65"/>
      <c r="F76" s="65"/>
      <c r="G76" s="65"/>
      <c r="H76" s="65" t="s">
        <v>114</v>
      </c>
      <c r="I76" s="66"/>
      <c r="J76" s="67"/>
      <c r="K76" s="67"/>
      <c r="L76" s="73"/>
      <c r="M76" s="73">
        <v>-0.50361999999999996</v>
      </c>
      <c r="N76" s="73">
        <v>2.4080000000000001E-2</v>
      </c>
      <c r="O76" s="67">
        <v>358.5</v>
      </c>
      <c r="P76" s="67">
        <v>334.6</v>
      </c>
      <c r="S76" s="147"/>
    </row>
    <row r="77" spans="1:19" x14ac:dyDescent="0.2">
      <c r="A77" s="65"/>
      <c r="B77" s="65"/>
      <c r="C77" s="67"/>
      <c r="D77" s="66">
        <v>4144</v>
      </c>
      <c r="E77" s="65">
        <v>-761.6</v>
      </c>
      <c r="F77" s="65" t="s">
        <v>25</v>
      </c>
      <c r="G77" s="65" t="s">
        <v>109</v>
      </c>
      <c r="H77" s="65"/>
      <c r="I77" s="66"/>
      <c r="J77" s="67">
        <v>652</v>
      </c>
      <c r="K77" s="67">
        <v>607</v>
      </c>
      <c r="L77" s="73">
        <v>5.9089999999999997E-2</v>
      </c>
      <c r="M77" s="73"/>
      <c r="N77" s="73">
        <v>4.9790000000000001E-2</v>
      </c>
      <c r="O77" s="67">
        <v>596.79999999999995</v>
      </c>
      <c r="P77" s="67">
        <v>558.79999999999995</v>
      </c>
      <c r="S77" s="147"/>
    </row>
    <row r="78" spans="1:19" x14ac:dyDescent="0.2">
      <c r="A78" s="65"/>
      <c r="B78" s="65"/>
      <c r="C78" s="67"/>
      <c r="D78" s="66"/>
      <c r="E78" s="65"/>
      <c r="F78" s="65"/>
      <c r="G78" s="65"/>
      <c r="H78" s="65" t="s">
        <v>110</v>
      </c>
      <c r="I78" s="66">
        <v>2799</v>
      </c>
      <c r="J78" s="67"/>
      <c r="K78" s="67"/>
      <c r="L78" s="73"/>
      <c r="M78" s="73"/>
      <c r="N78" s="73"/>
      <c r="O78" s="67"/>
      <c r="P78" s="67"/>
      <c r="S78" s="147"/>
    </row>
    <row r="79" spans="1:19" x14ac:dyDescent="0.2">
      <c r="A79" s="65"/>
      <c r="B79" s="65"/>
      <c r="C79" s="67"/>
      <c r="D79" s="66"/>
      <c r="E79" s="65"/>
      <c r="F79" s="65"/>
      <c r="G79" s="65"/>
      <c r="H79" s="65" t="s">
        <v>111</v>
      </c>
      <c r="I79" s="66"/>
      <c r="J79" s="67"/>
      <c r="K79" s="67"/>
      <c r="L79" s="73"/>
      <c r="M79" s="73">
        <v>0.21931</v>
      </c>
      <c r="N79" s="73">
        <v>4.2389999999999997E-2</v>
      </c>
      <c r="O79" s="67">
        <v>251.9</v>
      </c>
      <c r="P79" s="67">
        <v>219.6</v>
      </c>
      <c r="S79" s="147"/>
    </row>
    <row r="80" spans="1:19" x14ac:dyDescent="0.2">
      <c r="A80" s="65"/>
      <c r="B80" s="65"/>
      <c r="C80" s="67"/>
      <c r="D80" s="66">
        <v>8354</v>
      </c>
      <c r="E80" s="65">
        <v>2568.6</v>
      </c>
      <c r="F80" s="65" t="s">
        <v>25</v>
      </c>
      <c r="G80" s="65" t="s">
        <v>115</v>
      </c>
      <c r="H80" s="65"/>
      <c r="I80" s="66"/>
      <c r="J80" s="67">
        <v>541.70000000000005</v>
      </c>
      <c r="K80" s="67">
        <v>637</v>
      </c>
      <c r="L80" s="73">
        <v>3.7100000000000001E-2</v>
      </c>
      <c r="M80" s="73"/>
      <c r="N80" s="73">
        <v>2.4080000000000001E-2</v>
      </c>
      <c r="O80" s="67">
        <v>358.5</v>
      </c>
      <c r="P80" s="67">
        <v>420.3</v>
      </c>
      <c r="S80" s="147"/>
    </row>
    <row r="81" spans="1:19" x14ac:dyDescent="0.2">
      <c r="A81" s="65"/>
      <c r="B81" s="65"/>
      <c r="C81" s="67"/>
      <c r="D81" s="66"/>
      <c r="E81" s="65"/>
      <c r="F81" s="65"/>
      <c r="G81" s="65"/>
      <c r="H81" s="65" t="s">
        <v>116</v>
      </c>
      <c r="I81" s="66">
        <v>3740</v>
      </c>
      <c r="J81" s="67"/>
      <c r="K81" s="67"/>
      <c r="L81" s="73"/>
      <c r="M81" s="73"/>
      <c r="N81" s="73"/>
      <c r="O81" s="67"/>
      <c r="P81" s="67"/>
      <c r="S81" s="147"/>
    </row>
    <row r="82" spans="1:19" x14ac:dyDescent="0.2">
      <c r="A82" s="65"/>
      <c r="B82" s="65"/>
      <c r="C82" s="67"/>
      <c r="D82" s="66"/>
      <c r="E82" s="65"/>
      <c r="F82" s="65"/>
      <c r="G82" s="65"/>
      <c r="H82" s="65" t="s">
        <v>117</v>
      </c>
      <c r="I82" s="66"/>
      <c r="J82" s="67"/>
      <c r="K82" s="67"/>
      <c r="L82" s="73"/>
      <c r="M82" s="73">
        <v>-0.53034000000000003</v>
      </c>
      <c r="N82" s="73">
        <v>-2.4240000000000001E-2</v>
      </c>
      <c r="O82" s="67">
        <v>-360.6</v>
      </c>
      <c r="P82" s="67">
        <v>-422.8</v>
      </c>
      <c r="S82" s="147"/>
    </row>
    <row r="83" spans="1:19" x14ac:dyDescent="0.2">
      <c r="A83" s="65"/>
      <c r="B83" s="65"/>
      <c r="C83" s="67"/>
      <c r="D83" s="66"/>
      <c r="E83" s="65"/>
      <c r="F83" s="65"/>
      <c r="G83" s="65"/>
      <c r="H83" s="65" t="s">
        <v>118</v>
      </c>
      <c r="I83" s="66"/>
      <c r="J83" s="67"/>
      <c r="K83" s="67"/>
      <c r="L83" s="73"/>
      <c r="M83" s="73">
        <v>-0.23074</v>
      </c>
      <c r="N83" s="73">
        <v>-7.3999999999999999E-4</v>
      </c>
      <c r="O83" s="67">
        <v>34.6</v>
      </c>
      <c r="P83" s="67">
        <v>32.700000000000003</v>
      </c>
      <c r="S83" s="147"/>
    </row>
    <row r="84" spans="1:19" x14ac:dyDescent="0.2">
      <c r="A84" s="65"/>
      <c r="B84" s="65"/>
      <c r="C84" s="67"/>
      <c r="D84" s="66">
        <v>8357</v>
      </c>
      <c r="E84" s="65">
        <v>2841.3</v>
      </c>
      <c r="F84" s="65" t="s">
        <v>25</v>
      </c>
      <c r="G84" s="65" t="s">
        <v>119</v>
      </c>
      <c r="H84" s="65"/>
      <c r="I84" s="66"/>
      <c r="J84" s="67">
        <v>-531.6</v>
      </c>
      <c r="K84" s="67">
        <v>-637</v>
      </c>
      <c r="L84" s="73">
        <v>-3.7100000000000001E-2</v>
      </c>
      <c r="M84" s="73"/>
      <c r="N84" s="73">
        <v>-2.4080000000000001E-2</v>
      </c>
      <c r="O84" s="67">
        <v>-348.3</v>
      </c>
      <c r="P84" s="67">
        <v>-416.7</v>
      </c>
      <c r="S84" s="147"/>
    </row>
    <row r="85" spans="1:19" x14ac:dyDescent="0.2">
      <c r="A85" s="65"/>
      <c r="B85" s="65"/>
      <c r="C85" s="67"/>
      <c r="D85" s="66"/>
      <c r="E85" s="65"/>
      <c r="F85" s="65"/>
      <c r="G85" s="65"/>
      <c r="H85" s="65" t="s">
        <v>116</v>
      </c>
      <c r="I85" s="66">
        <v>3740</v>
      </c>
      <c r="J85" s="67"/>
      <c r="K85" s="67"/>
      <c r="L85" s="73"/>
      <c r="M85" s="73"/>
      <c r="N85" s="73"/>
      <c r="O85" s="67"/>
      <c r="P85" s="67"/>
      <c r="S85" s="147"/>
    </row>
    <row r="86" spans="1:19" x14ac:dyDescent="0.2">
      <c r="A86" s="65"/>
      <c r="B86" s="65"/>
      <c r="C86" s="67"/>
      <c r="D86" s="66"/>
      <c r="E86" s="65"/>
      <c r="F86" s="65"/>
      <c r="G86" s="65"/>
      <c r="H86" s="65" t="s">
        <v>117</v>
      </c>
      <c r="I86" s="66"/>
      <c r="J86" s="67"/>
      <c r="K86" s="67"/>
      <c r="L86" s="73"/>
      <c r="M86" s="73">
        <v>0.53034000000000003</v>
      </c>
      <c r="N86" s="73">
        <v>-2.4240000000000001E-2</v>
      </c>
      <c r="O86" s="67">
        <v>-360.6</v>
      </c>
      <c r="P86" s="67">
        <v>-429.5</v>
      </c>
      <c r="S86" s="147"/>
    </row>
    <row r="87" spans="1:19" x14ac:dyDescent="0.2">
      <c r="A87" s="65"/>
      <c r="B87" s="65"/>
      <c r="C87" s="67"/>
      <c r="D87" s="66"/>
      <c r="E87" s="65"/>
      <c r="F87" s="65"/>
      <c r="G87" s="65"/>
      <c r="H87" s="65" t="s">
        <v>118</v>
      </c>
      <c r="I87" s="66"/>
      <c r="J87" s="67"/>
      <c r="K87" s="67"/>
      <c r="L87" s="73"/>
      <c r="M87" s="73">
        <v>0.23074</v>
      </c>
      <c r="N87" s="73">
        <v>-7.3999999999999999E-4</v>
      </c>
      <c r="O87" s="67">
        <v>34.6</v>
      </c>
      <c r="P87" s="67">
        <v>32.5</v>
      </c>
      <c r="S87" s="147"/>
    </row>
    <row r="88" spans="1:19" x14ac:dyDescent="0.2">
      <c r="A88" s="65"/>
      <c r="B88" s="65"/>
      <c r="C88" s="67"/>
      <c r="D88" s="66">
        <v>8360</v>
      </c>
      <c r="E88" s="65">
        <v>3161.3</v>
      </c>
      <c r="F88" s="65" t="s">
        <v>25</v>
      </c>
      <c r="G88" s="65" t="s">
        <v>120</v>
      </c>
      <c r="H88" s="65"/>
      <c r="I88" s="66"/>
      <c r="J88" s="67">
        <v>617.9</v>
      </c>
      <c r="K88" s="67">
        <v>739</v>
      </c>
      <c r="L88" s="73">
        <v>3.8289999999999998E-2</v>
      </c>
      <c r="M88" s="73"/>
      <c r="N88" s="73">
        <v>4.0099999999999997E-3</v>
      </c>
      <c r="O88" s="67">
        <v>-125.2</v>
      </c>
      <c r="P88" s="67">
        <v>-112.5</v>
      </c>
      <c r="S88" s="147"/>
    </row>
    <row r="89" spans="1:19" x14ac:dyDescent="0.2">
      <c r="A89" s="65"/>
      <c r="B89" s="65"/>
      <c r="C89" s="67"/>
      <c r="D89" s="66"/>
      <c r="E89" s="65"/>
      <c r="F89" s="65"/>
      <c r="G89" s="65"/>
      <c r="H89" s="65" t="s">
        <v>76</v>
      </c>
      <c r="I89" s="66">
        <v>3774</v>
      </c>
      <c r="J89" s="67"/>
      <c r="K89" s="67"/>
      <c r="L89" s="73"/>
      <c r="M89" s="73"/>
      <c r="N89" s="73"/>
      <c r="O89" s="67"/>
      <c r="P89" s="67"/>
      <c r="S89" s="147"/>
    </row>
    <row r="90" spans="1:19" x14ac:dyDescent="0.2">
      <c r="A90" s="65"/>
      <c r="B90" s="65"/>
      <c r="C90" s="67"/>
      <c r="D90" s="66"/>
      <c r="E90" s="65"/>
      <c r="F90" s="65"/>
      <c r="G90" s="65"/>
      <c r="H90" s="65" t="s">
        <v>77</v>
      </c>
      <c r="I90" s="66"/>
      <c r="J90" s="67"/>
      <c r="K90" s="67"/>
      <c r="L90" s="73"/>
      <c r="M90" s="73">
        <v>0.67112000000000005</v>
      </c>
      <c r="N90" s="73">
        <v>1.0000000000000001E-5</v>
      </c>
      <c r="O90" s="67">
        <v>62.6</v>
      </c>
      <c r="P90" s="67">
        <v>62.6</v>
      </c>
      <c r="S90" s="147"/>
    </row>
    <row r="91" spans="1:19" x14ac:dyDescent="0.2">
      <c r="A91" s="65"/>
      <c r="B91" s="65"/>
      <c r="C91" s="67"/>
      <c r="D91" s="66"/>
      <c r="E91" s="65"/>
      <c r="F91" s="65"/>
      <c r="G91" s="65"/>
      <c r="H91" s="65" t="s">
        <v>78</v>
      </c>
      <c r="I91" s="66"/>
      <c r="J91" s="67"/>
      <c r="K91" s="67"/>
      <c r="L91" s="73"/>
      <c r="M91" s="73"/>
      <c r="N91" s="73"/>
      <c r="O91" s="67"/>
      <c r="P91" s="67"/>
      <c r="S91" s="147"/>
    </row>
    <row r="92" spans="1:19" x14ac:dyDescent="0.2">
      <c r="A92" s="65"/>
      <c r="B92" s="65"/>
      <c r="C92" s="67"/>
      <c r="D92" s="66"/>
      <c r="E92" s="65"/>
      <c r="F92" s="65"/>
      <c r="G92" s="65"/>
      <c r="H92" s="65" t="s">
        <v>79</v>
      </c>
      <c r="I92" s="66"/>
      <c r="J92" s="67"/>
      <c r="K92" s="67"/>
      <c r="L92" s="73"/>
      <c r="M92" s="73">
        <v>0.67112000000000005</v>
      </c>
      <c r="N92" s="73">
        <v>2.547E-2</v>
      </c>
      <c r="O92" s="67">
        <v>488.3</v>
      </c>
      <c r="P92" s="67">
        <v>568.79999999999995</v>
      </c>
      <c r="S92" s="147"/>
    </row>
    <row r="93" spans="1:19" x14ac:dyDescent="0.2">
      <c r="A93" s="65"/>
      <c r="B93" s="65"/>
      <c r="C93" s="67"/>
      <c r="D93" s="66"/>
      <c r="E93" s="65"/>
      <c r="F93" s="65"/>
      <c r="G93" s="65"/>
      <c r="H93" s="65" t="s">
        <v>80</v>
      </c>
      <c r="I93" s="66"/>
      <c r="J93" s="67"/>
      <c r="K93" s="67"/>
      <c r="L93" s="73"/>
      <c r="M93" s="73"/>
      <c r="N93" s="73"/>
      <c r="O93" s="67"/>
      <c r="P93" s="67"/>
      <c r="S93" s="147"/>
    </row>
    <row r="94" spans="1:19" x14ac:dyDescent="0.2">
      <c r="A94" s="65"/>
      <c r="B94" s="65"/>
      <c r="C94" s="67"/>
      <c r="D94" s="66"/>
      <c r="E94" s="65"/>
      <c r="F94" s="65"/>
      <c r="G94" s="65"/>
      <c r="H94" s="65" t="s">
        <v>81</v>
      </c>
      <c r="I94" s="66"/>
      <c r="J94" s="67"/>
      <c r="K94" s="67"/>
      <c r="L94" s="73"/>
      <c r="M94" s="73">
        <v>0.67112000000000005</v>
      </c>
      <c r="N94" s="73">
        <v>6.0000000000000002E-5</v>
      </c>
      <c r="O94" s="67">
        <v>64.400000000000006</v>
      </c>
      <c r="P94" s="67">
        <v>64.599999999999994</v>
      </c>
      <c r="S94" s="147"/>
    </row>
    <row r="95" spans="1:19" x14ac:dyDescent="0.2">
      <c r="A95" s="65"/>
      <c r="B95" s="65"/>
      <c r="C95" s="67"/>
      <c r="D95" s="66"/>
      <c r="E95" s="65"/>
      <c r="F95" s="65"/>
      <c r="G95" s="65"/>
      <c r="H95" s="65" t="s">
        <v>82</v>
      </c>
      <c r="I95" s="66"/>
      <c r="J95" s="67"/>
      <c r="K95" s="67"/>
      <c r="L95" s="73"/>
      <c r="M95" s="73"/>
      <c r="N95" s="73"/>
      <c r="O95" s="67"/>
      <c r="P95" s="67"/>
      <c r="S95" s="147"/>
    </row>
    <row r="96" spans="1:19" x14ac:dyDescent="0.2">
      <c r="A96" s="65"/>
      <c r="B96" s="65"/>
      <c r="C96" s="67"/>
      <c r="D96" s="66"/>
      <c r="E96" s="65"/>
      <c r="F96" s="65"/>
      <c r="G96" s="65"/>
      <c r="H96" s="65" t="s">
        <v>83</v>
      </c>
      <c r="I96" s="66"/>
      <c r="J96" s="67"/>
      <c r="K96" s="67"/>
      <c r="L96" s="73"/>
      <c r="M96" s="73">
        <v>0.67112000000000005</v>
      </c>
      <c r="N96" s="73">
        <v>2.555E-2</v>
      </c>
      <c r="O96" s="67">
        <v>490.4</v>
      </c>
      <c r="P96" s="67">
        <v>571.20000000000005</v>
      </c>
      <c r="S96" s="147"/>
    </row>
    <row r="97" spans="1:19" x14ac:dyDescent="0.2">
      <c r="A97" s="65"/>
      <c r="B97" s="65"/>
      <c r="C97" s="67"/>
      <c r="D97" s="66"/>
      <c r="E97" s="65"/>
      <c r="F97" s="65"/>
      <c r="G97" s="65"/>
      <c r="H97" s="65" t="s">
        <v>84</v>
      </c>
      <c r="I97" s="66"/>
      <c r="J97" s="67"/>
      <c r="K97" s="67"/>
      <c r="L97" s="73"/>
      <c r="M97" s="73"/>
      <c r="N97" s="73"/>
      <c r="O97" s="67"/>
      <c r="P97" s="67"/>
      <c r="S97" s="147"/>
    </row>
    <row r="98" spans="1:19" x14ac:dyDescent="0.2">
      <c r="A98" s="65"/>
      <c r="B98" s="65"/>
      <c r="C98" s="67"/>
      <c r="D98" s="66">
        <v>8361</v>
      </c>
      <c r="E98" s="65">
        <v>3177.1</v>
      </c>
      <c r="F98" s="65" t="s">
        <v>25</v>
      </c>
      <c r="G98" s="65" t="s">
        <v>121</v>
      </c>
      <c r="H98" s="65"/>
      <c r="I98" s="66"/>
      <c r="J98" s="67">
        <v>425.5</v>
      </c>
      <c r="K98" s="67">
        <v>584</v>
      </c>
      <c r="L98" s="73">
        <v>4.99E-2</v>
      </c>
      <c r="M98" s="73"/>
      <c r="N98" s="73">
        <v>2.4670000000000001E-2</v>
      </c>
      <c r="O98" s="67">
        <v>206.5</v>
      </c>
      <c r="P98" s="67">
        <v>284.8</v>
      </c>
      <c r="S98" s="147"/>
    </row>
    <row r="99" spans="1:19" x14ac:dyDescent="0.2">
      <c r="A99" s="65"/>
      <c r="B99" s="65"/>
      <c r="C99" s="67"/>
      <c r="D99" s="66"/>
      <c r="E99" s="65"/>
      <c r="F99" s="65"/>
      <c r="G99" s="65"/>
      <c r="H99" s="65" t="s">
        <v>122</v>
      </c>
      <c r="I99" s="66">
        <v>2771</v>
      </c>
      <c r="J99" s="67"/>
      <c r="K99" s="67"/>
      <c r="L99" s="73"/>
      <c r="M99" s="73"/>
      <c r="N99" s="73"/>
      <c r="O99" s="67"/>
      <c r="P99" s="67"/>
      <c r="S99" s="147"/>
    </row>
    <row r="100" spans="1:19" x14ac:dyDescent="0.2">
      <c r="A100" s="65"/>
      <c r="B100" s="65"/>
      <c r="C100" s="67"/>
      <c r="D100" s="66"/>
      <c r="E100" s="65"/>
      <c r="F100" s="65"/>
      <c r="G100" s="65"/>
      <c r="H100" s="65" t="s">
        <v>123</v>
      </c>
      <c r="I100" s="66"/>
      <c r="J100" s="67"/>
      <c r="K100" s="67"/>
      <c r="L100" s="73"/>
      <c r="M100" s="73">
        <v>0.49729000000000001</v>
      </c>
      <c r="N100" s="73">
        <v>5.074E-2</v>
      </c>
      <c r="O100" s="67">
        <v>440.4</v>
      </c>
      <c r="P100" s="67">
        <v>601.6</v>
      </c>
      <c r="S100" s="147"/>
    </row>
    <row r="101" spans="1:19" x14ac:dyDescent="0.2">
      <c r="A101" s="65"/>
      <c r="B101" s="65"/>
      <c r="C101" s="67"/>
      <c r="D101" s="66">
        <v>8362</v>
      </c>
      <c r="E101" s="65">
        <v>3838.3</v>
      </c>
      <c r="F101" s="65" t="s">
        <v>25</v>
      </c>
      <c r="G101" s="65" t="s">
        <v>124</v>
      </c>
      <c r="H101" s="65"/>
      <c r="I101" s="66"/>
      <c r="J101" s="67">
        <v>-1120.3</v>
      </c>
      <c r="K101" s="67">
        <v>-1327</v>
      </c>
      <c r="L101" s="73">
        <v>-5.3850000000000002E-2</v>
      </c>
      <c r="M101" s="73"/>
      <c r="N101" s="73">
        <v>-2.7189999999999999E-2</v>
      </c>
      <c r="O101" s="67">
        <v>-993.9</v>
      </c>
      <c r="P101" s="67">
        <v>-1098.3</v>
      </c>
      <c r="S101" s="147"/>
    </row>
    <row r="102" spans="1:19" x14ac:dyDescent="0.2">
      <c r="A102" s="65"/>
      <c r="B102" s="65"/>
      <c r="C102" s="67"/>
      <c r="D102" s="66"/>
      <c r="E102" s="65"/>
      <c r="F102" s="65"/>
      <c r="G102" s="65"/>
      <c r="H102" s="65" t="s">
        <v>125</v>
      </c>
      <c r="I102" s="66">
        <v>385</v>
      </c>
      <c r="J102" s="67"/>
      <c r="K102" s="67"/>
      <c r="L102" s="73"/>
      <c r="M102" s="73"/>
      <c r="N102" s="73"/>
      <c r="O102" s="67"/>
      <c r="P102" s="67"/>
      <c r="S102" s="147"/>
    </row>
    <row r="103" spans="1:19" x14ac:dyDescent="0.2">
      <c r="A103" s="65"/>
      <c r="B103" s="65"/>
      <c r="C103" s="67"/>
      <c r="D103" s="66"/>
      <c r="E103" s="65"/>
      <c r="F103" s="65"/>
      <c r="G103" s="65"/>
      <c r="H103" s="65" t="s">
        <v>126</v>
      </c>
      <c r="I103" s="66"/>
      <c r="J103" s="67"/>
      <c r="K103" s="67"/>
      <c r="L103" s="73"/>
      <c r="M103" s="73">
        <v>-0.45040999999999998</v>
      </c>
      <c r="N103" s="73">
        <v>5.9180000000000003E-2</v>
      </c>
      <c r="O103" s="67">
        <v>280.7</v>
      </c>
      <c r="P103" s="67">
        <v>507.8</v>
      </c>
      <c r="S103" s="147"/>
    </row>
    <row r="104" spans="1:19" x14ac:dyDescent="0.2">
      <c r="A104" s="65"/>
      <c r="B104" s="65"/>
      <c r="C104" s="67"/>
      <c r="D104" s="66">
        <v>8363</v>
      </c>
      <c r="E104" s="65">
        <v>4340.8999999999996</v>
      </c>
      <c r="F104" s="65" t="s">
        <v>25</v>
      </c>
      <c r="G104" s="65" t="s">
        <v>127</v>
      </c>
      <c r="H104" s="65"/>
      <c r="I104" s="66"/>
      <c r="J104" s="67">
        <v>488</v>
      </c>
      <c r="K104" s="67">
        <v>769</v>
      </c>
      <c r="L104" s="73">
        <v>6.4729999999999996E-2</v>
      </c>
      <c r="M104" s="73"/>
      <c r="N104" s="73">
        <v>4.2389999999999997E-2</v>
      </c>
      <c r="O104" s="67">
        <v>251.9</v>
      </c>
      <c r="P104" s="67">
        <v>435.9</v>
      </c>
      <c r="S104" s="147"/>
    </row>
    <row r="105" spans="1:19" x14ac:dyDescent="0.2">
      <c r="A105" s="65"/>
      <c r="B105" s="65"/>
      <c r="C105" s="67"/>
      <c r="D105" s="66"/>
      <c r="E105" s="65"/>
      <c r="F105" s="65"/>
      <c r="G105" s="65"/>
      <c r="H105" s="65" t="s">
        <v>128</v>
      </c>
      <c r="I105" s="66">
        <v>3695</v>
      </c>
      <c r="J105" s="67"/>
      <c r="K105" s="67"/>
      <c r="L105" s="73"/>
      <c r="M105" s="73"/>
      <c r="N105" s="73"/>
      <c r="O105" s="67"/>
      <c r="P105" s="67"/>
      <c r="S105" s="147"/>
    </row>
    <row r="106" spans="1:19" x14ac:dyDescent="0.2">
      <c r="A106" s="65"/>
      <c r="B106" s="65"/>
      <c r="C106" s="67"/>
      <c r="D106" s="66"/>
      <c r="E106" s="65"/>
      <c r="F106" s="65"/>
      <c r="G106" s="65"/>
      <c r="H106" s="65" t="s">
        <v>129</v>
      </c>
      <c r="I106" s="66"/>
      <c r="J106" s="67"/>
      <c r="K106" s="67"/>
      <c r="L106" s="73"/>
      <c r="M106" s="73">
        <v>0.31707000000000002</v>
      </c>
      <c r="N106" s="73">
        <v>4.9790000000000001E-2</v>
      </c>
      <c r="O106" s="67">
        <v>596.79999999999995</v>
      </c>
      <c r="P106" s="67">
        <v>812.9</v>
      </c>
      <c r="S106" s="147"/>
    </row>
    <row r="107" spans="1:19" x14ac:dyDescent="0.2">
      <c r="A107" s="65"/>
      <c r="B107" s="65"/>
      <c r="C107" s="67"/>
      <c r="D107" s="66"/>
      <c r="E107" s="65"/>
      <c r="F107" s="65"/>
      <c r="G107" s="65"/>
      <c r="H107" s="65" t="s">
        <v>130</v>
      </c>
      <c r="I107" s="66"/>
      <c r="J107" s="67"/>
      <c r="K107" s="67"/>
      <c r="L107" s="73"/>
      <c r="M107" s="73">
        <v>0.48100999999999999</v>
      </c>
      <c r="N107" s="73">
        <v>1.2489999999999999E-2</v>
      </c>
      <c r="O107" s="67">
        <v>91.6</v>
      </c>
      <c r="P107" s="67">
        <v>145.80000000000001</v>
      </c>
      <c r="S107" s="147"/>
    </row>
    <row r="108" spans="1:19" x14ac:dyDescent="0.2">
      <c r="A108" s="65"/>
      <c r="B108" s="65"/>
      <c r="C108" s="67"/>
      <c r="D108" s="66"/>
      <c r="E108" s="65"/>
      <c r="F108" s="65"/>
      <c r="G108" s="65"/>
      <c r="H108" s="65" t="s">
        <v>131</v>
      </c>
      <c r="I108" s="66"/>
      <c r="J108" s="67"/>
      <c r="K108" s="67"/>
      <c r="L108" s="73"/>
      <c r="M108" s="73">
        <v>3.8710000000000001E-2</v>
      </c>
      <c r="N108" s="73">
        <v>1.4080000000000001E-2</v>
      </c>
      <c r="O108" s="67">
        <v>74.900000000000006</v>
      </c>
      <c r="P108" s="67">
        <v>136.1</v>
      </c>
      <c r="S108" s="147"/>
    </row>
    <row r="109" spans="1:19" x14ac:dyDescent="0.2">
      <c r="A109" s="65"/>
      <c r="B109" s="65"/>
      <c r="C109" s="67"/>
      <c r="D109" s="66">
        <v>8365</v>
      </c>
      <c r="E109" s="65">
        <v>4393.8999999999996</v>
      </c>
      <c r="F109" s="65" t="s">
        <v>25</v>
      </c>
      <c r="G109" s="65" t="s">
        <v>132</v>
      </c>
      <c r="H109" s="65"/>
      <c r="I109" s="66"/>
      <c r="J109" s="67">
        <v>-1065.8</v>
      </c>
      <c r="K109" s="67">
        <v>-1327</v>
      </c>
      <c r="L109" s="73">
        <v>-5.9459999999999999E-2</v>
      </c>
      <c r="M109" s="73"/>
      <c r="N109" s="73">
        <v>-2.7539999999999999E-2</v>
      </c>
      <c r="O109" s="67">
        <v>-914.4</v>
      </c>
      <c r="P109" s="67">
        <v>-1035.4000000000001</v>
      </c>
      <c r="S109" s="147"/>
    </row>
    <row r="110" spans="1:19" x14ac:dyDescent="0.2">
      <c r="A110" s="65"/>
      <c r="B110" s="65"/>
      <c r="C110" s="67"/>
      <c r="D110" s="66"/>
      <c r="E110" s="65"/>
      <c r="F110" s="65"/>
      <c r="G110" s="65"/>
      <c r="H110" s="65" t="s">
        <v>125</v>
      </c>
      <c r="I110" s="66">
        <v>385</v>
      </c>
      <c r="J110" s="67"/>
      <c r="K110" s="67"/>
      <c r="L110" s="73"/>
      <c r="M110" s="73"/>
      <c r="N110" s="73"/>
      <c r="O110" s="67"/>
      <c r="P110" s="67"/>
      <c r="S110" s="147"/>
    </row>
    <row r="111" spans="1:19" x14ac:dyDescent="0.2">
      <c r="A111" s="65"/>
      <c r="B111" s="65"/>
      <c r="C111" s="67"/>
      <c r="D111" s="66"/>
      <c r="E111" s="65"/>
      <c r="F111" s="65"/>
      <c r="G111" s="65"/>
      <c r="H111" s="65" t="s">
        <v>126</v>
      </c>
      <c r="I111" s="66"/>
      <c r="J111" s="67"/>
      <c r="K111" s="67"/>
      <c r="L111" s="73"/>
      <c r="M111" s="73">
        <v>-0.5393</v>
      </c>
      <c r="N111" s="73">
        <v>5.9180000000000003E-2</v>
      </c>
      <c r="O111" s="67">
        <v>280.7</v>
      </c>
      <c r="P111" s="67">
        <v>540.70000000000005</v>
      </c>
      <c r="S111" s="147"/>
    </row>
    <row r="112" spans="1:19" x14ac:dyDescent="0.2">
      <c r="A112" s="65"/>
      <c r="B112" s="65"/>
      <c r="C112" s="67"/>
      <c r="D112" s="66">
        <v>8372</v>
      </c>
      <c r="E112" s="65">
        <v>5649.8</v>
      </c>
      <c r="F112" s="65"/>
      <c r="G112" s="65" t="s">
        <v>133</v>
      </c>
      <c r="H112" s="65"/>
      <c r="I112" s="66"/>
      <c r="J112" s="67">
        <v>576.9</v>
      </c>
      <c r="K112" s="67">
        <v>926</v>
      </c>
      <c r="L112" s="73">
        <v>6.1780000000000002E-2</v>
      </c>
      <c r="M112" s="73"/>
      <c r="N112" s="73"/>
      <c r="O112" s="67"/>
      <c r="P112" s="67"/>
      <c r="S112" s="147"/>
    </row>
    <row r="113" spans="1:19" x14ac:dyDescent="0.2">
      <c r="A113" s="65"/>
      <c r="B113" s="65"/>
      <c r="C113" s="67"/>
      <c r="D113" s="66"/>
      <c r="E113" s="65"/>
      <c r="F113" s="65"/>
      <c r="G113" s="65"/>
      <c r="H113" s="65" t="s">
        <v>35</v>
      </c>
      <c r="I113" s="66"/>
      <c r="J113" s="67"/>
      <c r="K113" s="67"/>
      <c r="L113" s="73"/>
      <c r="M113" s="73"/>
      <c r="N113" s="73"/>
      <c r="O113" s="67"/>
      <c r="P113" s="67"/>
      <c r="S113" s="147"/>
    </row>
    <row r="114" spans="1:19" x14ac:dyDescent="0.2">
      <c r="A114" s="65"/>
      <c r="B114" s="65"/>
      <c r="C114" s="67"/>
      <c r="D114" s="66">
        <v>8373</v>
      </c>
      <c r="E114" s="65">
        <v>5767.2</v>
      </c>
      <c r="F114" s="65" t="s">
        <v>25</v>
      </c>
      <c r="G114" s="65" t="s">
        <v>134</v>
      </c>
      <c r="H114" s="65"/>
      <c r="I114" s="66"/>
      <c r="J114" s="67">
        <v>222.4</v>
      </c>
      <c r="K114" s="67">
        <v>531</v>
      </c>
      <c r="L114" s="73">
        <v>5.3499999999999999E-2</v>
      </c>
      <c r="M114" s="73"/>
      <c r="N114" s="73">
        <v>3.9480000000000001E-2</v>
      </c>
      <c r="O114" s="67">
        <v>100.8</v>
      </c>
      <c r="P114" s="67">
        <v>328.5</v>
      </c>
      <c r="S114" s="147"/>
    </row>
    <row r="115" spans="1:19" x14ac:dyDescent="0.2">
      <c r="A115" s="65"/>
      <c r="B115" s="65"/>
      <c r="C115" s="67"/>
      <c r="D115" s="66"/>
      <c r="E115" s="65"/>
      <c r="F115" s="65"/>
      <c r="G115" s="65"/>
      <c r="H115" s="65" t="s">
        <v>122</v>
      </c>
      <c r="I115" s="66">
        <v>2771</v>
      </c>
      <c r="J115" s="67"/>
      <c r="K115" s="67"/>
      <c r="L115" s="73"/>
      <c r="M115" s="73"/>
      <c r="N115" s="73"/>
      <c r="O115" s="67"/>
      <c r="P115" s="67"/>
      <c r="S115" s="147"/>
    </row>
    <row r="116" spans="1:19" x14ac:dyDescent="0.2">
      <c r="A116" s="65"/>
      <c r="B116" s="65"/>
      <c r="C116" s="67"/>
      <c r="D116" s="66"/>
      <c r="E116" s="65"/>
      <c r="F116" s="65"/>
      <c r="G116" s="65"/>
      <c r="H116" s="65" t="s">
        <v>123</v>
      </c>
      <c r="I116" s="66"/>
      <c r="J116" s="67"/>
      <c r="K116" s="67"/>
      <c r="L116" s="73"/>
      <c r="M116" s="73">
        <v>0.27629999999999999</v>
      </c>
      <c r="N116" s="73">
        <v>5.074E-2</v>
      </c>
      <c r="O116" s="67">
        <v>440.4</v>
      </c>
      <c r="P116" s="67">
        <v>733</v>
      </c>
      <c r="S116" s="147"/>
    </row>
    <row r="117" spans="1:19" x14ac:dyDescent="0.2">
      <c r="A117" s="65"/>
      <c r="B117" s="65"/>
      <c r="C117" s="67"/>
      <c r="D117" s="66">
        <v>8374</v>
      </c>
      <c r="E117" s="65">
        <v>6402.4</v>
      </c>
      <c r="F117" s="65" t="s">
        <v>25</v>
      </c>
      <c r="G117" s="65" t="s">
        <v>135</v>
      </c>
      <c r="H117" s="65"/>
      <c r="I117" s="66"/>
      <c r="J117" s="67">
        <v>503.1</v>
      </c>
      <c r="K117" s="67">
        <v>927</v>
      </c>
      <c r="L117" s="73">
        <v>6.6220000000000001E-2</v>
      </c>
      <c r="M117" s="73"/>
      <c r="N117" s="73">
        <v>5.074E-2</v>
      </c>
      <c r="O117" s="67">
        <v>440.4</v>
      </c>
      <c r="P117" s="67">
        <v>765.3</v>
      </c>
      <c r="S117" s="147"/>
    </row>
    <row r="118" spans="1:19" x14ac:dyDescent="0.2">
      <c r="A118" s="65"/>
      <c r="B118" s="65"/>
      <c r="C118" s="67"/>
      <c r="D118" s="66"/>
      <c r="E118" s="65"/>
      <c r="F118" s="65"/>
      <c r="G118" s="65"/>
      <c r="H118" s="65" t="s">
        <v>136</v>
      </c>
      <c r="I118" s="66">
        <v>3687</v>
      </c>
      <c r="J118" s="67"/>
      <c r="K118" s="67"/>
      <c r="L118" s="73"/>
      <c r="M118" s="73"/>
      <c r="N118" s="73"/>
      <c r="O118" s="67"/>
      <c r="P118" s="67"/>
      <c r="S118" s="147"/>
    </row>
    <row r="119" spans="1:19" x14ac:dyDescent="0.2">
      <c r="A119" s="65"/>
      <c r="B119" s="65"/>
      <c r="C119" s="67"/>
      <c r="D119" s="66"/>
      <c r="E119" s="65"/>
      <c r="F119" s="65"/>
      <c r="G119" s="65"/>
      <c r="H119" s="65" t="s">
        <v>137</v>
      </c>
      <c r="I119" s="66"/>
      <c r="J119" s="67"/>
      <c r="K119" s="67"/>
      <c r="L119" s="73"/>
      <c r="M119" s="73">
        <v>2.5940000000000001E-2</v>
      </c>
      <c r="N119" s="73">
        <v>1.5010000000000001E-2</v>
      </c>
      <c r="O119" s="67">
        <v>370.9</v>
      </c>
      <c r="P119" s="67">
        <v>467</v>
      </c>
      <c r="S119" s="147"/>
    </row>
    <row r="120" spans="1:19" x14ac:dyDescent="0.2">
      <c r="A120" s="65"/>
      <c r="B120" s="65"/>
      <c r="C120" s="67"/>
      <c r="D120" s="66"/>
      <c r="E120" s="65"/>
      <c r="F120" s="65"/>
      <c r="G120" s="65"/>
      <c r="H120" s="65" t="s">
        <v>138</v>
      </c>
      <c r="I120" s="66"/>
      <c r="J120" s="67"/>
      <c r="K120" s="67"/>
      <c r="L120" s="73"/>
      <c r="M120" s="73"/>
      <c r="N120" s="73"/>
      <c r="O120" s="67"/>
      <c r="P120" s="67"/>
      <c r="S120" s="147"/>
    </row>
    <row r="121" spans="1:19" x14ac:dyDescent="0.2">
      <c r="A121" s="65"/>
      <c r="B121" s="65"/>
      <c r="C121" s="67"/>
      <c r="D121" s="66"/>
      <c r="E121" s="65"/>
      <c r="F121" s="65"/>
      <c r="G121" s="65"/>
      <c r="H121" s="65" t="s">
        <v>139</v>
      </c>
      <c r="I121" s="66"/>
      <c r="J121" s="67"/>
      <c r="K121" s="67"/>
      <c r="L121" s="73"/>
      <c r="M121" s="73">
        <v>0.28672999999999998</v>
      </c>
      <c r="N121" s="73">
        <v>3.9480000000000001E-2</v>
      </c>
      <c r="O121" s="67">
        <v>100.8</v>
      </c>
      <c r="P121" s="67">
        <v>353.5</v>
      </c>
      <c r="S121" s="147"/>
    </row>
    <row r="122" spans="1:19" x14ac:dyDescent="0.2">
      <c r="A122" s="65"/>
      <c r="B122" s="65"/>
      <c r="C122" s="67"/>
      <c r="D122" s="66"/>
      <c r="E122" s="65"/>
      <c r="F122" s="65"/>
      <c r="G122" s="65"/>
      <c r="H122" s="65" t="s">
        <v>140</v>
      </c>
      <c r="I122" s="66"/>
      <c r="J122" s="67"/>
      <c r="K122" s="67"/>
      <c r="L122" s="73"/>
      <c r="M122" s="73">
        <v>-3.6580000000000001E-2</v>
      </c>
      <c r="N122" s="73">
        <v>6.2700000000000004E-3</v>
      </c>
      <c r="O122" s="67">
        <v>-103</v>
      </c>
      <c r="P122" s="67">
        <v>-62.8</v>
      </c>
      <c r="S122" s="147"/>
    </row>
    <row r="123" spans="1:19" x14ac:dyDescent="0.2">
      <c r="A123" s="65"/>
      <c r="B123" s="65"/>
      <c r="C123" s="67"/>
      <c r="D123" s="66"/>
      <c r="E123" s="65"/>
      <c r="F123" s="65"/>
      <c r="G123" s="65"/>
      <c r="H123" s="65" t="s">
        <v>131</v>
      </c>
      <c r="I123" s="66"/>
      <c r="J123" s="67"/>
      <c r="K123" s="67"/>
      <c r="L123" s="73"/>
      <c r="M123" s="73">
        <v>0.28349000000000002</v>
      </c>
      <c r="N123" s="73">
        <v>1.4080000000000001E-2</v>
      </c>
      <c r="O123" s="67">
        <v>74.900000000000006</v>
      </c>
      <c r="P123" s="67">
        <v>165.1</v>
      </c>
      <c r="S123" s="147"/>
    </row>
    <row r="124" spans="1:19" x14ac:dyDescent="0.2">
      <c r="A124" s="65"/>
      <c r="B124" s="65"/>
      <c r="C124" s="67"/>
      <c r="D124" s="66">
        <v>8376</v>
      </c>
      <c r="E124" s="65">
        <v>6687.4</v>
      </c>
      <c r="F124" s="65" t="s">
        <v>25</v>
      </c>
      <c r="G124" s="65" t="s">
        <v>133</v>
      </c>
      <c r="H124" s="65"/>
      <c r="I124" s="66"/>
      <c r="J124" s="67">
        <v>616.4</v>
      </c>
      <c r="K124" s="67">
        <v>1076</v>
      </c>
      <c r="L124" s="73">
        <v>6.8720000000000003E-2</v>
      </c>
      <c r="M124" s="73"/>
      <c r="N124" s="73">
        <v>6.1780000000000002E-2</v>
      </c>
      <c r="O124" s="67">
        <v>576.9</v>
      </c>
      <c r="P124" s="67">
        <v>990.1</v>
      </c>
      <c r="S124" s="147"/>
    </row>
    <row r="125" spans="1:19" x14ac:dyDescent="0.2">
      <c r="A125" s="65"/>
      <c r="B125" s="65"/>
      <c r="C125" s="67"/>
      <c r="D125" s="66"/>
      <c r="E125" s="65"/>
      <c r="F125" s="65"/>
      <c r="G125" s="65"/>
      <c r="H125" s="65" t="s">
        <v>141</v>
      </c>
      <c r="I125" s="66">
        <v>2781</v>
      </c>
      <c r="J125" s="67"/>
      <c r="K125" s="67"/>
      <c r="L125" s="73"/>
      <c r="M125" s="73"/>
      <c r="N125" s="73"/>
      <c r="O125" s="67"/>
      <c r="P125" s="67"/>
      <c r="S125" s="147"/>
    </row>
    <row r="126" spans="1:19" x14ac:dyDescent="0.2">
      <c r="A126" s="65"/>
      <c r="B126" s="65"/>
      <c r="C126" s="67"/>
      <c r="D126" s="66"/>
      <c r="E126" s="65"/>
      <c r="F126" s="65"/>
      <c r="G126" s="65"/>
      <c r="H126" s="65" t="s">
        <v>142</v>
      </c>
      <c r="I126" s="66"/>
      <c r="J126" s="67"/>
      <c r="K126" s="67"/>
      <c r="L126" s="73"/>
      <c r="M126" s="73">
        <v>-0.50978999999999997</v>
      </c>
      <c r="N126" s="73">
        <v>-1.3610000000000001E-2</v>
      </c>
      <c r="O126" s="67">
        <v>-77.5</v>
      </c>
      <c r="P126" s="67">
        <v>-168.5</v>
      </c>
      <c r="S126" s="147"/>
    </row>
    <row r="127" spans="1:19" x14ac:dyDescent="0.2">
      <c r="A127" s="65"/>
      <c r="B127" s="65"/>
      <c r="C127" s="67"/>
      <c r="D127" s="66">
        <v>8460</v>
      </c>
      <c r="E127" s="65">
        <v>7831.2</v>
      </c>
      <c r="F127" s="65" t="s">
        <v>25</v>
      </c>
      <c r="G127" s="65" t="s">
        <v>143</v>
      </c>
      <c r="H127" s="65"/>
      <c r="I127" s="66"/>
      <c r="J127" s="67">
        <v>-279.60000000000002</v>
      </c>
      <c r="K127" s="67">
        <v>-540</v>
      </c>
      <c r="L127" s="73">
        <v>-3.3259999999999998E-2</v>
      </c>
      <c r="M127" s="73"/>
      <c r="N127" s="73">
        <v>5.4900000000000001E-3</v>
      </c>
      <c r="O127" s="67">
        <v>67.900000000000006</v>
      </c>
      <c r="P127" s="67">
        <v>110.8</v>
      </c>
      <c r="S127" s="147"/>
    </row>
    <row r="128" spans="1:19" x14ac:dyDescent="0.2">
      <c r="A128" s="65"/>
      <c r="B128" s="65"/>
      <c r="C128" s="67"/>
      <c r="D128" s="66"/>
      <c r="E128" s="65"/>
      <c r="F128" s="65"/>
      <c r="G128" s="65"/>
      <c r="H128" s="65" t="s">
        <v>144</v>
      </c>
      <c r="I128" s="66">
        <v>3848</v>
      </c>
      <c r="J128" s="67"/>
      <c r="K128" s="67"/>
      <c r="L128" s="73"/>
      <c r="M128" s="73"/>
      <c r="N128" s="73"/>
      <c r="O128" s="67"/>
      <c r="P128" s="67"/>
      <c r="S128" s="147"/>
    </row>
    <row r="129" spans="1:19" x14ac:dyDescent="0.2">
      <c r="A129" s="65"/>
      <c r="B129" s="65"/>
      <c r="C129" s="67"/>
      <c r="D129" s="66"/>
      <c r="E129" s="65"/>
      <c r="F129" s="65"/>
      <c r="G129" s="65"/>
      <c r="H129" s="65" t="s">
        <v>104</v>
      </c>
      <c r="I129" s="66"/>
      <c r="J129" s="67"/>
      <c r="K129" s="67"/>
      <c r="L129" s="73"/>
      <c r="M129" s="73">
        <v>-0.70379999999999998</v>
      </c>
      <c r="N129" s="73">
        <v>6.1780000000000002E-2</v>
      </c>
      <c r="O129" s="67">
        <v>576.9</v>
      </c>
      <c r="P129" s="67">
        <v>1060.8</v>
      </c>
      <c r="S129" s="147"/>
    </row>
    <row r="130" spans="1:19" x14ac:dyDescent="0.2">
      <c r="A130" s="65"/>
      <c r="B130" s="65"/>
      <c r="C130" s="67"/>
      <c r="D130" s="66"/>
      <c r="E130" s="65"/>
      <c r="F130" s="65"/>
      <c r="G130" s="65"/>
      <c r="H130" s="65" t="s">
        <v>145</v>
      </c>
      <c r="I130" s="66"/>
      <c r="J130" s="67"/>
      <c r="K130" s="67"/>
      <c r="L130" s="73"/>
      <c r="M130" s="73">
        <v>0.85360999999999998</v>
      </c>
      <c r="N130" s="73">
        <v>5.5500000000000002E-3</v>
      </c>
      <c r="O130" s="67">
        <v>68.7</v>
      </c>
      <c r="P130" s="67">
        <v>112.1</v>
      </c>
      <c r="S130" s="147"/>
    </row>
    <row r="131" spans="1:19" x14ac:dyDescent="0.2">
      <c r="A131" s="65"/>
      <c r="B131" s="65"/>
      <c r="C131" s="67"/>
      <c r="D131" s="66">
        <v>12263</v>
      </c>
      <c r="E131" s="65">
        <v>8272.6</v>
      </c>
      <c r="F131" s="65" t="s">
        <v>25</v>
      </c>
      <c r="G131" s="65" t="s">
        <v>146</v>
      </c>
      <c r="H131" s="65"/>
      <c r="I131" s="66"/>
      <c r="J131" s="67">
        <v>769.1</v>
      </c>
      <c r="K131" s="67">
        <v>1380</v>
      </c>
      <c r="L131" s="73">
        <v>7.3849999999999999E-2</v>
      </c>
      <c r="M131" s="73"/>
      <c r="N131" s="73">
        <v>5.9180000000000003E-2</v>
      </c>
      <c r="O131" s="67">
        <v>280.7</v>
      </c>
      <c r="P131" s="67">
        <v>770.3</v>
      </c>
      <c r="S131" s="147"/>
    </row>
    <row r="132" spans="1:19" x14ac:dyDescent="0.2">
      <c r="A132" s="65"/>
      <c r="B132" s="65"/>
      <c r="C132" s="67"/>
      <c r="D132" s="66"/>
      <c r="E132" s="65"/>
      <c r="F132" s="65"/>
      <c r="G132" s="65"/>
      <c r="H132" s="65" t="s">
        <v>334</v>
      </c>
      <c r="I132" s="66">
        <v>3878</v>
      </c>
      <c r="J132" s="67"/>
      <c r="K132" s="67"/>
      <c r="L132" s="73"/>
      <c r="M132" s="73"/>
      <c r="N132" s="73"/>
      <c r="O132" s="67"/>
      <c r="P132" s="67"/>
      <c r="S132" s="147"/>
    </row>
    <row r="133" spans="1:19" x14ac:dyDescent="0.2">
      <c r="A133" s="65"/>
      <c r="B133" s="65"/>
      <c r="C133" s="67"/>
      <c r="D133" s="66"/>
      <c r="E133" s="65"/>
      <c r="F133" s="65"/>
      <c r="G133" s="65"/>
      <c r="H133" s="65" t="s">
        <v>147</v>
      </c>
      <c r="I133" s="66"/>
      <c r="J133" s="67"/>
      <c r="K133" s="67"/>
      <c r="L133" s="73"/>
      <c r="M133" s="73">
        <v>-0.53271999999999997</v>
      </c>
      <c r="N133" s="73">
        <v>-2.7539999999999999E-2</v>
      </c>
      <c r="O133" s="67">
        <v>-914.4</v>
      </c>
      <c r="P133" s="67">
        <v>-1142.2</v>
      </c>
      <c r="S133" s="147"/>
    </row>
    <row r="134" spans="1:19" x14ac:dyDescent="0.2">
      <c r="A134" s="65"/>
      <c r="B134" s="65"/>
      <c r="C134" s="67"/>
      <c r="D134" s="66"/>
      <c r="E134" s="65"/>
      <c r="F134" s="65"/>
      <c r="G134" s="65"/>
      <c r="H134" s="65" t="s">
        <v>335</v>
      </c>
      <c r="I134" s="66"/>
      <c r="J134" s="67"/>
      <c r="K134" s="67"/>
      <c r="L134" s="73"/>
      <c r="M134" s="73">
        <v>-4.0189999999999997E-2</v>
      </c>
      <c r="N134" s="73">
        <v>1.7000000000000001E-4</v>
      </c>
      <c r="O134" s="67">
        <v>-32.700000000000003</v>
      </c>
      <c r="P134" s="67">
        <v>-31.3</v>
      </c>
      <c r="S134" s="147"/>
    </row>
    <row r="135" spans="1:19" x14ac:dyDescent="0.2">
      <c r="A135" s="65"/>
      <c r="B135" s="65"/>
      <c r="C135" s="67"/>
      <c r="D135" s="66">
        <v>12477</v>
      </c>
      <c r="E135" s="65">
        <v>9133.7999999999993</v>
      </c>
      <c r="F135" s="65"/>
      <c r="G135" s="65" t="s">
        <v>127</v>
      </c>
      <c r="H135" s="65"/>
      <c r="I135" s="66"/>
      <c r="J135" s="67">
        <v>251.9</v>
      </c>
      <c r="K135" s="67">
        <v>639</v>
      </c>
      <c r="L135" s="73">
        <v>4.2389999999999997E-2</v>
      </c>
      <c r="M135" s="73"/>
      <c r="N135" s="73"/>
      <c r="O135" s="67"/>
      <c r="P135" s="67"/>
      <c r="S135" s="147"/>
    </row>
    <row r="136" spans="1:19" x14ac:dyDescent="0.2">
      <c r="A136" s="65"/>
      <c r="B136" s="65"/>
      <c r="C136" s="67"/>
      <c r="D136" s="66"/>
      <c r="E136" s="65"/>
      <c r="F136" s="65"/>
      <c r="G136" s="65"/>
      <c r="H136" s="65" t="s">
        <v>35</v>
      </c>
      <c r="I136" s="66"/>
      <c r="J136" s="67"/>
      <c r="K136" s="67"/>
      <c r="L136" s="73"/>
      <c r="M136" s="73"/>
      <c r="N136" s="73"/>
      <c r="O136" s="67"/>
      <c r="P136" s="67"/>
      <c r="S136" s="147"/>
    </row>
    <row r="137" spans="1:19" x14ac:dyDescent="0.2">
      <c r="A137" s="65"/>
      <c r="B137" s="65"/>
      <c r="C137" s="67"/>
      <c r="D137" s="66">
        <v>12479</v>
      </c>
      <c r="E137" s="65">
        <v>9139.2000000000007</v>
      </c>
      <c r="F137" s="65" t="s">
        <v>25</v>
      </c>
      <c r="G137" s="65" t="s">
        <v>148</v>
      </c>
      <c r="H137" s="65"/>
      <c r="I137" s="66"/>
      <c r="J137" s="67">
        <v>914.4</v>
      </c>
      <c r="K137" s="67">
        <v>1195</v>
      </c>
      <c r="L137" s="73">
        <v>3.0710000000000001E-2</v>
      </c>
      <c r="M137" s="73"/>
      <c r="N137" s="73">
        <v>1.9539999999999998E-2</v>
      </c>
      <c r="O137" s="67">
        <v>576.6</v>
      </c>
      <c r="P137" s="67">
        <v>755.2</v>
      </c>
      <c r="S137" s="147"/>
    </row>
    <row r="138" spans="1:19" x14ac:dyDescent="0.2">
      <c r="A138" s="65"/>
      <c r="B138" s="65"/>
      <c r="C138" s="67"/>
      <c r="D138" s="66"/>
      <c r="E138" s="65"/>
      <c r="F138" s="65"/>
      <c r="G138" s="65"/>
      <c r="H138" s="65" t="s">
        <v>149</v>
      </c>
      <c r="I138" s="66">
        <v>3885</v>
      </c>
      <c r="J138" s="67"/>
      <c r="K138" s="67"/>
      <c r="L138" s="73"/>
      <c r="M138" s="73"/>
      <c r="N138" s="73"/>
      <c r="O138" s="67"/>
      <c r="P138" s="67"/>
      <c r="S138" s="147"/>
    </row>
    <row r="139" spans="1:19" x14ac:dyDescent="0.2">
      <c r="A139" s="65"/>
      <c r="B139" s="65"/>
      <c r="C139" s="67"/>
      <c r="D139" s="66"/>
      <c r="E139" s="65"/>
      <c r="F139" s="65"/>
      <c r="G139" s="65"/>
      <c r="H139" s="65" t="s">
        <v>150</v>
      </c>
      <c r="I139" s="66"/>
      <c r="J139" s="67"/>
      <c r="K139" s="67"/>
      <c r="L139" s="73"/>
      <c r="M139" s="73">
        <v>0.57101999999999997</v>
      </c>
      <c r="N139" s="73">
        <v>1.9480000000000001E-2</v>
      </c>
      <c r="O139" s="67">
        <v>574.79999999999995</v>
      </c>
      <c r="P139" s="67">
        <v>752.8</v>
      </c>
      <c r="S139" s="147"/>
    </row>
    <row r="140" spans="1:19" x14ac:dyDescent="0.2">
      <c r="A140" s="65"/>
      <c r="B140" s="65"/>
      <c r="C140" s="67"/>
      <c r="D140" s="66"/>
      <c r="E140" s="65"/>
      <c r="F140" s="65"/>
      <c r="G140" s="65"/>
      <c r="H140" s="65" t="s">
        <v>151</v>
      </c>
      <c r="I140" s="66"/>
      <c r="J140" s="67"/>
      <c r="K140" s="67"/>
      <c r="L140" s="73"/>
      <c r="M140" s="73">
        <v>5.2920000000000002E-2</v>
      </c>
      <c r="N140" s="73">
        <v>8.4999999999999995E-4</v>
      </c>
      <c r="O140" s="67">
        <v>179.2</v>
      </c>
      <c r="P140" s="67">
        <v>187</v>
      </c>
      <c r="S140" s="147"/>
    </row>
    <row r="141" spans="1:19" x14ac:dyDescent="0.2">
      <c r="A141" s="65"/>
      <c r="B141" s="65"/>
      <c r="C141" s="67"/>
      <c r="D141" s="66">
        <v>12492</v>
      </c>
      <c r="E141" s="65">
        <v>9193.2999999999993</v>
      </c>
      <c r="F141" s="65" t="s">
        <v>25</v>
      </c>
      <c r="G141" s="65" t="s">
        <v>152</v>
      </c>
      <c r="H141" s="65"/>
      <c r="I141" s="66"/>
      <c r="J141" s="67">
        <v>913.1</v>
      </c>
      <c r="K141" s="67">
        <v>1195</v>
      </c>
      <c r="L141" s="73">
        <v>3.0669999999999999E-2</v>
      </c>
      <c r="M141" s="73"/>
      <c r="N141" s="73">
        <v>1.9480000000000001E-2</v>
      </c>
      <c r="O141" s="67">
        <v>574.79999999999995</v>
      </c>
      <c r="P141" s="67">
        <v>753.9</v>
      </c>
      <c r="S141" s="147"/>
    </row>
    <row r="142" spans="1:19" x14ac:dyDescent="0.2">
      <c r="A142" s="65"/>
      <c r="B142" s="65"/>
      <c r="C142" s="67"/>
      <c r="D142" s="66"/>
      <c r="E142" s="65"/>
      <c r="F142" s="65"/>
      <c r="G142" s="65"/>
      <c r="H142" s="65" t="s">
        <v>153</v>
      </c>
      <c r="I142" s="66">
        <v>3886</v>
      </c>
      <c r="J142" s="67"/>
      <c r="K142" s="67"/>
      <c r="L142" s="73"/>
      <c r="M142" s="73"/>
      <c r="N142" s="73"/>
      <c r="O142" s="67"/>
      <c r="P142" s="67"/>
      <c r="S142" s="147"/>
    </row>
    <row r="143" spans="1:19" x14ac:dyDescent="0.2">
      <c r="A143" s="65"/>
      <c r="B143" s="65"/>
      <c r="C143" s="67"/>
      <c r="D143" s="66"/>
      <c r="E143" s="65"/>
      <c r="F143" s="65"/>
      <c r="G143" s="65"/>
      <c r="H143" s="65" t="s">
        <v>154</v>
      </c>
      <c r="I143" s="66"/>
      <c r="J143" s="67"/>
      <c r="K143" s="67"/>
      <c r="L143" s="73"/>
      <c r="M143" s="73">
        <v>0.57021999999999995</v>
      </c>
      <c r="N143" s="73">
        <v>1.9539999999999998E-2</v>
      </c>
      <c r="O143" s="67">
        <v>576.6</v>
      </c>
      <c r="P143" s="67">
        <v>756.3</v>
      </c>
      <c r="S143" s="147"/>
    </row>
    <row r="144" spans="1:19" x14ac:dyDescent="0.2">
      <c r="A144" s="65"/>
      <c r="B144" s="65"/>
      <c r="C144" s="67"/>
      <c r="D144" s="66"/>
      <c r="E144" s="65"/>
      <c r="F144" s="65"/>
      <c r="G144" s="65"/>
      <c r="H144" s="65" t="s">
        <v>151</v>
      </c>
      <c r="I144" s="66"/>
      <c r="J144" s="67"/>
      <c r="K144" s="67"/>
      <c r="L144" s="73"/>
      <c r="M144" s="73">
        <v>5.2839999999999998E-2</v>
      </c>
      <c r="N144" s="73">
        <v>8.4999999999999995E-4</v>
      </c>
      <c r="O144" s="67">
        <v>179.2</v>
      </c>
      <c r="P144" s="67">
        <v>187</v>
      </c>
      <c r="S144" s="147"/>
    </row>
    <row r="145" spans="1:19" x14ac:dyDescent="0.2">
      <c r="A145" s="65"/>
      <c r="B145" s="65"/>
      <c r="C145" s="67"/>
      <c r="D145" s="66">
        <v>12607</v>
      </c>
      <c r="E145" s="65">
        <v>9496.4</v>
      </c>
      <c r="F145" s="65" t="s">
        <v>25</v>
      </c>
      <c r="G145" s="65" t="s">
        <v>155</v>
      </c>
      <c r="H145" s="65"/>
      <c r="I145" s="66"/>
      <c r="J145" s="67">
        <v>373.5</v>
      </c>
      <c r="K145" s="67">
        <v>756</v>
      </c>
      <c r="L145" s="73">
        <v>4.0280000000000003E-2</v>
      </c>
      <c r="M145" s="73"/>
      <c r="N145" s="73">
        <v>3.1419999999999997E-2</v>
      </c>
      <c r="O145" s="67">
        <v>252</v>
      </c>
      <c r="P145" s="67">
        <v>550.29999999999995</v>
      </c>
      <c r="S145" s="147"/>
    </row>
    <row r="146" spans="1:19" x14ac:dyDescent="0.2">
      <c r="A146" s="65"/>
      <c r="B146" s="65"/>
      <c r="C146" s="67"/>
      <c r="D146" s="66"/>
      <c r="E146" s="65"/>
      <c r="F146" s="65"/>
      <c r="G146" s="65"/>
      <c r="H146" s="65" t="s">
        <v>156</v>
      </c>
      <c r="I146" s="66">
        <v>3835</v>
      </c>
      <c r="J146" s="67"/>
      <c r="K146" s="67"/>
      <c r="L146" s="73"/>
      <c r="M146" s="73"/>
      <c r="N146" s="73"/>
      <c r="O146" s="67"/>
      <c r="P146" s="67"/>
      <c r="S146" s="147"/>
    </row>
    <row r="147" spans="1:19" x14ac:dyDescent="0.2">
      <c r="A147" s="65"/>
      <c r="B147" s="65"/>
      <c r="C147" s="67"/>
      <c r="D147" s="66"/>
      <c r="E147" s="65"/>
      <c r="F147" s="65"/>
      <c r="G147" s="65"/>
      <c r="H147" s="65" t="s">
        <v>157</v>
      </c>
      <c r="I147" s="66"/>
      <c r="J147" s="67"/>
      <c r="K147" s="67"/>
      <c r="L147" s="73"/>
      <c r="M147" s="73">
        <v>7.8060000000000004E-2</v>
      </c>
      <c r="N147" s="73">
        <v>4.9790000000000001E-2</v>
      </c>
      <c r="O147" s="67">
        <v>599.79999999999995</v>
      </c>
      <c r="P147" s="67">
        <v>1072.5999999999999</v>
      </c>
      <c r="S147" s="147"/>
    </row>
    <row r="148" spans="1:19" x14ac:dyDescent="0.2">
      <c r="A148" s="65"/>
      <c r="B148" s="65"/>
      <c r="C148" s="67"/>
      <c r="D148" s="66"/>
      <c r="E148" s="65"/>
      <c r="F148" s="65"/>
      <c r="G148" s="65"/>
      <c r="H148" s="65" t="s">
        <v>117</v>
      </c>
      <c r="I148" s="66"/>
      <c r="J148" s="67"/>
      <c r="K148" s="67"/>
      <c r="L148" s="73"/>
      <c r="M148" s="73">
        <v>-0.10299</v>
      </c>
      <c r="N148" s="73">
        <v>-2.4240000000000001E-2</v>
      </c>
      <c r="O148" s="67">
        <v>-360.6</v>
      </c>
      <c r="P148" s="67">
        <v>-590.79999999999995</v>
      </c>
      <c r="S148" s="147"/>
    </row>
    <row r="149" spans="1:19" x14ac:dyDescent="0.2">
      <c r="A149" s="65"/>
      <c r="B149" s="65"/>
      <c r="C149" s="67"/>
      <c r="D149" s="66"/>
      <c r="E149" s="65"/>
      <c r="F149" s="65"/>
      <c r="G149" s="65"/>
      <c r="H149" s="65" t="s">
        <v>158</v>
      </c>
      <c r="I149" s="66"/>
      <c r="J149" s="67"/>
      <c r="K149" s="67"/>
      <c r="L149" s="73"/>
      <c r="M149" s="73">
        <v>-0.10299</v>
      </c>
      <c r="N149" s="73">
        <v>-2.4080000000000001E-2</v>
      </c>
      <c r="O149" s="67">
        <v>-348.3</v>
      </c>
      <c r="P149" s="67">
        <v>-577</v>
      </c>
      <c r="S149" s="147"/>
    </row>
    <row r="150" spans="1:19" x14ac:dyDescent="0.2">
      <c r="A150" s="65"/>
      <c r="B150" s="65"/>
      <c r="C150" s="67"/>
      <c r="D150" s="66"/>
      <c r="E150" s="65"/>
      <c r="F150" s="65"/>
      <c r="G150" s="65"/>
      <c r="H150" s="65" t="s">
        <v>118</v>
      </c>
      <c r="I150" s="66"/>
      <c r="J150" s="67"/>
      <c r="K150" s="67"/>
      <c r="L150" s="73"/>
      <c r="M150" s="73">
        <v>0</v>
      </c>
      <c r="N150" s="73">
        <v>-7.3999999999999999E-4</v>
      </c>
      <c r="O150" s="67">
        <v>34.6</v>
      </c>
      <c r="P150" s="67">
        <v>27.6</v>
      </c>
      <c r="S150" s="147"/>
    </row>
    <row r="151" spans="1:19" x14ac:dyDescent="0.2">
      <c r="A151" s="65"/>
      <c r="B151" s="65"/>
      <c r="C151" s="67"/>
      <c r="D151" s="66"/>
      <c r="E151" s="65"/>
      <c r="F151" s="65"/>
      <c r="G151" s="65"/>
      <c r="H151" s="65" t="s">
        <v>159</v>
      </c>
      <c r="I151" s="66"/>
      <c r="J151" s="67"/>
      <c r="K151" s="67"/>
      <c r="L151" s="73"/>
      <c r="M151" s="73"/>
      <c r="N151" s="73"/>
      <c r="O151" s="67"/>
      <c r="P151" s="67"/>
      <c r="S151" s="147"/>
    </row>
    <row r="152" spans="1:19" x14ac:dyDescent="0.2">
      <c r="A152" s="65"/>
      <c r="B152" s="65"/>
      <c r="C152" s="67"/>
      <c r="D152" s="66">
        <v>12821</v>
      </c>
      <c r="E152" s="65">
        <v>9569.7000000000007</v>
      </c>
      <c r="F152" s="65"/>
      <c r="G152" s="65" t="s">
        <v>135</v>
      </c>
      <c r="H152" s="65"/>
      <c r="I152" s="66"/>
      <c r="J152" s="67">
        <v>440.4</v>
      </c>
      <c r="K152" s="67">
        <v>926</v>
      </c>
      <c r="L152" s="73">
        <v>5.074E-2</v>
      </c>
      <c r="M152" s="73"/>
      <c r="N152" s="73"/>
      <c r="O152" s="67"/>
      <c r="P152" s="67"/>
      <c r="S152" s="147"/>
    </row>
    <row r="153" spans="1:19" x14ac:dyDescent="0.2">
      <c r="A153" s="65"/>
      <c r="B153" s="65"/>
      <c r="C153" s="67"/>
      <c r="D153" s="66"/>
      <c r="E153" s="65"/>
      <c r="F153" s="65"/>
      <c r="G153" s="65"/>
      <c r="H153" s="65" t="s">
        <v>35</v>
      </c>
      <c r="I153" s="66"/>
      <c r="J153" s="67"/>
      <c r="K153" s="67"/>
      <c r="L153" s="73"/>
      <c r="M153" s="73"/>
      <c r="N153" s="73"/>
      <c r="O153" s="67"/>
      <c r="P153" s="67"/>
      <c r="S153" s="147"/>
    </row>
    <row r="154" spans="1:19" x14ac:dyDescent="0.2">
      <c r="A154" s="65"/>
      <c r="B154" s="65"/>
      <c r="C154" s="67"/>
      <c r="D154" s="66">
        <v>16245</v>
      </c>
      <c r="E154" s="65">
        <v>9681.2999999999993</v>
      </c>
      <c r="F154" s="65"/>
      <c r="G154" s="65" t="s">
        <v>134</v>
      </c>
      <c r="H154" s="65"/>
      <c r="I154" s="66"/>
      <c r="J154" s="67">
        <v>100.8</v>
      </c>
      <c r="K154" s="67">
        <v>483</v>
      </c>
      <c r="L154" s="73">
        <v>3.9480000000000001E-2</v>
      </c>
      <c r="M154" s="73"/>
      <c r="N154" s="73"/>
      <c r="O154" s="67"/>
      <c r="P154" s="67"/>
      <c r="S154" s="147"/>
    </row>
    <row r="155" spans="1:19" x14ac:dyDescent="0.2">
      <c r="A155" s="65"/>
      <c r="B155" s="65"/>
      <c r="C155" s="67"/>
      <c r="D155" s="66"/>
      <c r="E155" s="65"/>
      <c r="F155" s="65"/>
      <c r="G155" s="65"/>
      <c r="H155" s="65" t="s">
        <v>35</v>
      </c>
      <c r="I155" s="66"/>
      <c r="J155" s="67"/>
      <c r="K155" s="67"/>
      <c r="L155" s="73"/>
      <c r="M155" s="73"/>
      <c r="N155" s="73"/>
      <c r="O155" s="67"/>
      <c r="P155" s="6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194"/>
  <sheetViews>
    <sheetView zoomScaleNormal="100" workbookViewId="0"/>
  </sheetViews>
  <sheetFormatPr defaultRowHeight="12" x14ac:dyDescent="0.2"/>
  <cols>
    <col min="1" max="2" width="9.140625" style="7"/>
    <col min="3" max="3" width="9.140625" style="8"/>
    <col min="4" max="4" width="9.140625" style="9"/>
    <col min="5" max="5" width="9.140625" style="7"/>
    <col min="6" max="6" width="3.42578125" style="7" bestFit="1" customWidth="1"/>
    <col min="7" max="7" width="13.140625" style="7" customWidth="1"/>
    <col min="8" max="8" width="57.140625" style="7" customWidth="1"/>
    <col min="9" max="9" width="9.140625" style="9"/>
    <col min="10" max="11" width="9.140625" style="8"/>
    <col min="12" max="14" width="9.140625" style="10"/>
    <col min="15" max="16" width="9.140625" style="8"/>
    <col min="17" max="17" width="13.28515625" style="1" customWidth="1"/>
    <col min="18" max="16384" width="9.140625" style="1"/>
  </cols>
  <sheetData>
    <row r="1" spans="1:20" ht="29.25" x14ac:dyDescent="0.5">
      <c r="A1" s="41" t="s">
        <v>0</v>
      </c>
      <c r="B1" s="41"/>
      <c r="C1" s="43"/>
      <c r="D1" s="42"/>
      <c r="E1" s="41"/>
      <c r="F1" s="41"/>
      <c r="G1" s="41"/>
      <c r="H1" s="41"/>
      <c r="I1" s="42"/>
      <c r="J1" s="43"/>
      <c r="K1" s="43"/>
      <c r="L1" s="53"/>
      <c r="M1" s="53"/>
      <c r="N1" s="53"/>
      <c r="O1" s="43"/>
      <c r="P1" s="43"/>
    </row>
    <row r="2" spans="1:20" s="2" customFormat="1" x14ac:dyDescent="0.2">
      <c r="A2" s="49" t="s">
        <v>339</v>
      </c>
      <c r="B2" s="49"/>
      <c r="C2" s="51"/>
      <c r="D2" s="50"/>
      <c r="E2" s="49"/>
      <c r="F2" s="49"/>
      <c r="G2" s="49"/>
      <c r="H2" s="49"/>
      <c r="I2" s="50"/>
      <c r="J2" s="51"/>
      <c r="K2" s="51"/>
      <c r="L2" s="55"/>
      <c r="M2" s="55"/>
      <c r="N2" s="55"/>
      <c r="O2" s="51"/>
      <c r="P2" s="51"/>
    </row>
    <row r="3" spans="1:20" s="2" customFormat="1" x14ac:dyDescent="0.2">
      <c r="A3" s="49" t="s">
        <v>1</v>
      </c>
      <c r="B3" s="49"/>
      <c r="C3" s="51"/>
      <c r="D3" s="50"/>
      <c r="E3" s="49"/>
      <c r="F3" s="49"/>
      <c r="G3" s="49"/>
      <c r="H3" s="49"/>
      <c r="I3" s="50"/>
      <c r="J3" s="51"/>
      <c r="K3" s="51"/>
      <c r="L3" s="55"/>
      <c r="M3" s="55"/>
      <c r="N3" s="55"/>
      <c r="O3" s="51"/>
      <c r="P3" s="51"/>
    </row>
    <row r="4" spans="1:20" s="2" customFormat="1" x14ac:dyDescent="0.2">
      <c r="A4" s="49" t="s">
        <v>2</v>
      </c>
      <c r="B4" s="49"/>
      <c r="C4" s="51"/>
      <c r="D4" s="50"/>
      <c r="E4" s="49"/>
      <c r="F4" s="49"/>
      <c r="G4" s="49"/>
      <c r="H4" s="49"/>
      <c r="I4" s="50"/>
      <c r="J4" s="51"/>
      <c r="K4" s="51"/>
      <c r="L4" s="55"/>
      <c r="M4" s="55"/>
      <c r="N4" s="55"/>
      <c r="O4" s="51"/>
      <c r="P4" s="51"/>
    </row>
    <row r="5" spans="1:20" s="2" customFormat="1" x14ac:dyDescent="0.2">
      <c r="A5" s="49" t="s">
        <v>337</v>
      </c>
      <c r="B5" s="49"/>
      <c r="C5" s="51"/>
      <c r="D5" s="50"/>
      <c r="E5" s="49"/>
      <c r="F5" s="49"/>
      <c r="G5" s="49"/>
      <c r="H5" s="49"/>
      <c r="I5" s="50"/>
      <c r="J5" s="51"/>
      <c r="K5" s="51"/>
      <c r="L5" s="55"/>
      <c r="M5" s="55"/>
      <c r="N5" s="55"/>
      <c r="O5" s="51"/>
      <c r="P5" s="51"/>
    </row>
    <row r="6" spans="1:20" s="2" customFormat="1" x14ac:dyDescent="0.2">
      <c r="A6" s="49" t="s">
        <v>3</v>
      </c>
      <c r="B6" s="49"/>
      <c r="C6" s="51"/>
      <c r="D6" s="50"/>
      <c r="E6" s="49"/>
      <c r="F6" s="49"/>
      <c r="G6" s="49"/>
      <c r="H6" s="49"/>
      <c r="I6" s="50"/>
      <c r="J6" s="51"/>
      <c r="K6" s="51"/>
      <c r="L6" s="55"/>
      <c r="M6" s="55"/>
      <c r="N6" s="55"/>
      <c r="O6" s="51"/>
      <c r="P6" s="51"/>
    </row>
    <row r="7" spans="1:20" s="2" customFormat="1" x14ac:dyDescent="0.2">
      <c r="A7" s="49" t="s">
        <v>160</v>
      </c>
      <c r="B7" s="49"/>
      <c r="C7" s="51"/>
      <c r="D7" s="50"/>
      <c r="E7" s="49"/>
      <c r="F7" s="49"/>
      <c r="G7" s="49"/>
      <c r="H7" s="49"/>
      <c r="I7" s="50"/>
      <c r="J7" s="51"/>
      <c r="K7" s="51"/>
      <c r="L7" s="55"/>
      <c r="M7" s="55"/>
      <c r="N7" s="55"/>
      <c r="O7" s="51"/>
      <c r="P7" s="51"/>
    </row>
    <row r="8" spans="1:20" s="2" customFormat="1" x14ac:dyDescent="0.2">
      <c r="A8" s="49" t="s">
        <v>161</v>
      </c>
      <c r="B8" s="49"/>
      <c r="C8" s="51"/>
      <c r="D8" s="50"/>
      <c r="E8" s="49"/>
      <c r="F8" s="49"/>
      <c r="G8" s="49"/>
      <c r="H8" s="49"/>
      <c r="I8" s="50"/>
      <c r="J8" s="51"/>
      <c r="K8" s="51"/>
      <c r="L8" s="55"/>
      <c r="M8" s="55"/>
      <c r="N8" s="55"/>
      <c r="O8" s="51"/>
      <c r="P8" s="51"/>
    </row>
    <row r="9" spans="1:20" s="2" customFormat="1" x14ac:dyDescent="0.2">
      <c r="A9" s="49" t="s">
        <v>6</v>
      </c>
      <c r="B9" s="49"/>
      <c r="C9" s="51"/>
      <c r="D9" s="50"/>
      <c r="E9" s="49"/>
      <c r="F9" s="49"/>
      <c r="G9" s="49"/>
      <c r="H9" s="49"/>
      <c r="I9" s="50"/>
      <c r="J9" s="51"/>
      <c r="K9" s="51"/>
      <c r="L9" s="55"/>
      <c r="M9" s="55"/>
      <c r="N9" s="55"/>
      <c r="O9" s="51"/>
      <c r="P9" s="51"/>
    </row>
    <row r="12" spans="1:20" customFormat="1" ht="40.5" x14ac:dyDescent="0.25">
      <c r="A12" s="44" t="s">
        <v>7</v>
      </c>
      <c r="B12" s="45" t="s">
        <v>8</v>
      </c>
      <c r="C12" s="45" t="s">
        <v>9</v>
      </c>
      <c r="D12" s="45" t="s">
        <v>10</v>
      </c>
      <c r="E12" s="45" t="s">
        <v>11</v>
      </c>
      <c r="F12" s="52" t="s">
        <v>12</v>
      </c>
      <c r="G12" s="45" t="s">
        <v>13</v>
      </c>
      <c r="H12" s="45" t="s">
        <v>14</v>
      </c>
      <c r="I12" s="45" t="s">
        <v>15</v>
      </c>
      <c r="J12" s="45" t="s">
        <v>16</v>
      </c>
      <c r="K12" s="45" t="s">
        <v>17</v>
      </c>
      <c r="L12" s="45" t="s">
        <v>18</v>
      </c>
      <c r="M12" s="45" t="s">
        <v>19</v>
      </c>
      <c r="N12" s="45" t="s">
        <v>20</v>
      </c>
      <c r="O12" s="45" t="s">
        <v>21</v>
      </c>
      <c r="P12" s="45" t="s">
        <v>22</v>
      </c>
      <c r="Q12" s="105" t="s">
        <v>343</v>
      </c>
      <c r="R12" s="1"/>
    </row>
    <row r="13" spans="1:20" x14ac:dyDescent="0.2">
      <c r="A13" s="46" t="s">
        <v>23</v>
      </c>
      <c r="B13" s="46" t="s">
        <v>24</v>
      </c>
      <c r="C13" s="48">
        <v>10000</v>
      </c>
      <c r="D13" s="47">
        <v>1</v>
      </c>
      <c r="E13" s="46">
        <v>-23736.6</v>
      </c>
      <c r="F13" s="46" t="s">
        <v>25</v>
      </c>
      <c r="G13" s="46" t="s">
        <v>162</v>
      </c>
      <c r="H13" s="46"/>
      <c r="I13" s="47"/>
      <c r="J13" s="48">
        <v>-4608.5</v>
      </c>
      <c r="K13" s="48">
        <v>-2815</v>
      </c>
      <c r="L13" s="54">
        <v>-7.5560000000000002E-2</v>
      </c>
      <c r="M13" s="54"/>
      <c r="N13" s="54">
        <v>-8.201E-2</v>
      </c>
      <c r="O13" s="48">
        <v>-4243.1000000000004</v>
      </c>
      <c r="P13" s="48">
        <v>-2296.5</v>
      </c>
      <c r="S13" s="1">
        <v>130757</v>
      </c>
      <c r="T13" s="1">
        <v>200930</v>
      </c>
    </row>
    <row r="14" spans="1:20" x14ac:dyDescent="0.2">
      <c r="A14" s="46"/>
      <c r="B14" s="46"/>
      <c r="C14" s="48"/>
      <c r="D14" s="47"/>
      <c r="E14" s="46"/>
      <c r="F14" s="46"/>
      <c r="G14" s="46"/>
      <c r="H14" s="46" t="s">
        <v>163</v>
      </c>
      <c r="I14" s="47">
        <v>80</v>
      </c>
      <c r="J14" s="48"/>
      <c r="K14" s="48"/>
      <c r="L14" s="54"/>
      <c r="M14" s="54"/>
      <c r="N14" s="54"/>
      <c r="O14" s="48"/>
      <c r="P14" s="48"/>
      <c r="S14" s="1">
        <v>130763</v>
      </c>
      <c r="T14" s="1">
        <v>200675</v>
      </c>
    </row>
    <row r="15" spans="1:20" x14ac:dyDescent="0.2">
      <c r="A15" s="46"/>
      <c r="B15" s="46"/>
      <c r="C15" s="48"/>
      <c r="D15" s="47"/>
      <c r="E15" s="46"/>
      <c r="F15" s="46"/>
      <c r="G15" s="46"/>
      <c r="H15" s="46" t="s">
        <v>164</v>
      </c>
      <c r="I15" s="47"/>
      <c r="J15" s="48"/>
      <c r="K15" s="48"/>
      <c r="L15" s="54"/>
      <c r="M15" s="54">
        <v>0.44052000000000002</v>
      </c>
      <c r="N15" s="54">
        <v>1.465E-2</v>
      </c>
      <c r="O15" s="48">
        <v>-829.3</v>
      </c>
      <c r="P15" s="48">
        <v>-1177</v>
      </c>
      <c r="S15" s="1">
        <v>135251</v>
      </c>
      <c r="T15" s="1">
        <v>200654</v>
      </c>
    </row>
    <row r="16" spans="1:20" x14ac:dyDescent="0.2">
      <c r="A16" s="46"/>
      <c r="B16" s="46"/>
      <c r="C16" s="48"/>
      <c r="D16" s="47">
        <v>3</v>
      </c>
      <c r="E16" s="46">
        <v>-23230.7</v>
      </c>
      <c r="F16" s="46"/>
      <c r="G16" s="46" t="s">
        <v>162</v>
      </c>
      <c r="H16" s="46"/>
      <c r="I16" s="47"/>
      <c r="J16" s="48">
        <v>-4243.1000000000004</v>
      </c>
      <c r="K16" s="48">
        <v>-2338</v>
      </c>
      <c r="L16" s="54">
        <v>-8.201E-2</v>
      </c>
      <c r="M16" s="54"/>
      <c r="N16" s="54"/>
      <c r="O16" s="48"/>
      <c r="P16" s="48"/>
      <c r="S16" s="1">
        <v>135398</v>
      </c>
      <c r="T16" s="1">
        <v>200942</v>
      </c>
    </row>
    <row r="17" spans="1:20" x14ac:dyDescent="0.2">
      <c r="A17" s="46"/>
      <c r="B17" s="46"/>
      <c r="C17" s="48"/>
      <c r="D17" s="47"/>
      <c r="E17" s="46"/>
      <c r="F17" s="46"/>
      <c r="G17" s="46"/>
      <c r="H17" s="46" t="s">
        <v>35</v>
      </c>
      <c r="I17" s="47"/>
      <c r="J17" s="48"/>
      <c r="K17" s="48"/>
      <c r="L17" s="54"/>
      <c r="M17" s="54"/>
      <c r="N17" s="54"/>
      <c r="O17" s="48"/>
      <c r="P17" s="48"/>
      <c r="S17" s="1">
        <v>200003</v>
      </c>
      <c r="T17" s="1">
        <v>200004</v>
      </c>
    </row>
    <row r="18" spans="1:20" x14ac:dyDescent="0.2">
      <c r="A18" s="46"/>
      <c r="B18" s="46"/>
      <c r="C18" s="48"/>
      <c r="D18" s="47">
        <v>4780</v>
      </c>
      <c r="E18" s="46">
        <v>-8734.1</v>
      </c>
      <c r="F18" s="46" t="s">
        <v>25</v>
      </c>
      <c r="G18" s="46" t="s">
        <v>165</v>
      </c>
      <c r="H18" s="46"/>
      <c r="I18" s="47"/>
      <c r="J18" s="48">
        <v>1316.4</v>
      </c>
      <c r="K18" s="48">
        <v>797</v>
      </c>
      <c r="L18" s="54">
        <v>5.9470000000000002E-2</v>
      </c>
      <c r="M18" s="54"/>
      <c r="N18" s="54">
        <v>3.2939999999999997E-2</v>
      </c>
      <c r="O18" s="48">
        <v>766.2</v>
      </c>
      <c r="P18" s="48">
        <v>478.4</v>
      </c>
      <c r="S18" s="1">
        <v>200004</v>
      </c>
      <c r="T18" s="1">
        <v>200013</v>
      </c>
    </row>
    <row r="19" spans="1:20" x14ac:dyDescent="0.2">
      <c r="A19" s="46"/>
      <c r="B19" s="46"/>
      <c r="C19" s="48"/>
      <c r="D19" s="47"/>
      <c r="E19" s="46"/>
      <c r="F19" s="46"/>
      <c r="G19" s="46"/>
      <c r="H19" s="46" t="s">
        <v>166</v>
      </c>
      <c r="I19" s="47">
        <v>2590</v>
      </c>
      <c r="J19" s="48"/>
      <c r="K19" s="48"/>
      <c r="L19" s="54"/>
      <c r="M19" s="54"/>
      <c r="N19" s="54"/>
      <c r="O19" s="48"/>
      <c r="P19" s="48"/>
      <c r="S19" s="1">
        <v>200011</v>
      </c>
      <c r="T19" s="1">
        <v>235104</v>
      </c>
    </row>
    <row r="20" spans="1:20" x14ac:dyDescent="0.2">
      <c r="A20" s="46"/>
      <c r="B20" s="46"/>
      <c r="C20" s="48"/>
      <c r="D20" s="47"/>
      <c r="E20" s="46"/>
      <c r="F20" s="46"/>
      <c r="G20" s="46"/>
      <c r="H20" s="46" t="s">
        <v>167</v>
      </c>
      <c r="I20" s="47"/>
      <c r="J20" s="48"/>
      <c r="K20" s="48"/>
      <c r="L20" s="54"/>
      <c r="M20" s="54">
        <v>-0.27410000000000001</v>
      </c>
      <c r="N20" s="54">
        <v>-9.6780000000000005E-2</v>
      </c>
      <c r="O20" s="48">
        <v>-2007.5</v>
      </c>
      <c r="P20" s="48">
        <v>-1162.2</v>
      </c>
      <c r="S20" s="1">
        <v>200011</v>
      </c>
      <c r="T20" s="1">
        <v>235118</v>
      </c>
    </row>
    <row r="21" spans="1:20" x14ac:dyDescent="0.2">
      <c r="A21" s="46"/>
      <c r="B21" s="46"/>
      <c r="C21" s="48"/>
      <c r="D21" s="47">
        <v>4781</v>
      </c>
      <c r="E21" s="46">
        <v>-8221.5</v>
      </c>
      <c r="F21" s="46" t="s">
        <v>25</v>
      </c>
      <c r="G21" s="46" t="s">
        <v>169</v>
      </c>
      <c r="H21" s="46"/>
      <c r="I21" s="47"/>
      <c r="J21" s="48">
        <v>-1213.0999999999999</v>
      </c>
      <c r="K21" s="48">
        <v>-712</v>
      </c>
      <c r="L21" s="54">
        <v>-6.0940000000000001E-2</v>
      </c>
      <c r="M21" s="54"/>
      <c r="N21" s="54">
        <v>-3.5929999999999997E-2</v>
      </c>
      <c r="O21" s="48">
        <v>-694.1</v>
      </c>
      <c r="P21" s="48">
        <v>-398.7</v>
      </c>
      <c r="S21" s="1">
        <v>200568</v>
      </c>
      <c r="T21" s="1">
        <v>200600</v>
      </c>
    </row>
    <row r="22" spans="1:20" x14ac:dyDescent="0.2">
      <c r="A22" s="46"/>
      <c r="B22" s="46"/>
      <c r="C22" s="48"/>
      <c r="D22" s="47"/>
      <c r="E22" s="46"/>
      <c r="F22" s="46"/>
      <c r="G22" s="46"/>
      <c r="H22" s="46" t="s">
        <v>166</v>
      </c>
      <c r="I22" s="47">
        <v>2590</v>
      </c>
      <c r="J22" s="48"/>
      <c r="K22" s="48"/>
      <c r="L22" s="54"/>
      <c r="M22" s="54"/>
      <c r="N22" s="54"/>
      <c r="O22" s="48"/>
      <c r="P22" s="48"/>
      <c r="S22" s="1">
        <v>200599</v>
      </c>
      <c r="T22" s="1">
        <v>200600</v>
      </c>
    </row>
    <row r="23" spans="1:20" x14ac:dyDescent="0.2">
      <c r="A23" s="46"/>
      <c r="B23" s="46"/>
      <c r="C23" s="48"/>
      <c r="D23" s="47"/>
      <c r="E23" s="46"/>
      <c r="F23" s="46"/>
      <c r="G23" s="46"/>
      <c r="H23" s="46" t="s">
        <v>167</v>
      </c>
      <c r="I23" s="47"/>
      <c r="J23" s="48"/>
      <c r="K23" s="48"/>
      <c r="L23" s="54"/>
      <c r="M23" s="54">
        <v>0.25850000000000001</v>
      </c>
      <c r="N23" s="54">
        <v>-9.6780000000000005E-2</v>
      </c>
      <c r="O23" s="48">
        <v>-2007.5</v>
      </c>
      <c r="P23" s="48">
        <v>-1211.8</v>
      </c>
      <c r="S23" s="1">
        <v>200599</v>
      </c>
      <c r="T23" s="1">
        <v>238547</v>
      </c>
    </row>
    <row r="24" spans="1:20" x14ac:dyDescent="0.2">
      <c r="A24" s="46"/>
      <c r="B24" s="46"/>
      <c r="C24" s="48"/>
      <c r="D24" s="47">
        <v>4782</v>
      </c>
      <c r="E24" s="46">
        <v>-7956.8</v>
      </c>
      <c r="F24" s="46"/>
      <c r="G24" s="46" t="s">
        <v>168</v>
      </c>
      <c r="H24" s="46"/>
      <c r="I24" s="47"/>
      <c r="J24" s="48">
        <v>-3030.3</v>
      </c>
      <c r="K24" s="48">
        <v>-2490</v>
      </c>
      <c r="L24" s="54">
        <v>-6.7900000000000002E-2</v>
      </c>
      <c r="M24" s="54"/>
      <c r="N24" s="54"/>
      <c r="O24" s="48"/>
      <c r="P24" s="48"/>
      <c r="S24" s="1">
        <v>200654</v>
      </c>
      <c r="T24" s="1">
        <v>903645</v>
      </c>
    </row>
    <row r="25" spans="1:20" x14ac:dyDescent="0.2">
      <c r="A25" s="46"/>
      <c r="B25" s="46"/>
      <c r="C25" s="48"/>
      <c r="D25" s="47"/>
      <c r="E25" s="46"/>
      <c r="F25" s="46"/>
      <c r="G25" s="46"/>
      <c r="H25" s="46" t="s">
        <v>35</v>
      </c>
      <c r="I25" s="47"/>
      <c r="J25" s="48"/>
      <c r="K25" s="48"/>
      <c r="L25" s="54"/>
      <c r="M25" s="54"/>
      <c r="N25" s="54"/>
      <c r="O25" s="48"/>
      <c r="P25" s="48"/>
      <c r="S25" s="1">
        <v>200675</v>
      </c>
      <c r="T25" s="1">
        <v>200924</v>
      </c>
    </row>
    <row r="26" spans="1:20" x14ac:dyDescent="0.2">
      <c r="A26" s="46"/>
      <c r="B26" s="46"/>
      <c r="C26" s="48"/>
      <c r="D26" s="47">
        <v>4783</v>
      </c>
      <c r="E26" s="46">
        <v>-6715.7</v>
      </c>
      <c r="F26" s="46" t="s">
        <v>25</v>
      </c>
      <c r="G26" s="46" t="s">
        <v>168</v>
      </c>
      <c r="H26" s="46"/>
      <c r="I26" s="47"/>
      <c r="J26" s="48">
        <v>-3271.1</v>
      </c>
      <c r="K26" s="48">
        <v>-2815</v>
      </c>
      <c r="L26" s="54">
        <v>-6.7909999999999998E-2</v>
      </c>
      <c r="M26" s="54"/>
      <c r="N26" s="54">
        <v>-6.7900000000000002E-2</v>
      </c>
      <c r="O26" s="48">
        <v>-3030.3</v>
      </c>
      <c r="P26" s="48">
        <v>-2574.3000000000002</v>
      </c>
      <c r="S26" s="1">
        <v>200706</v>
      </c>
      <c r="T26" s="1">
        <v>200708</v>
      </c>
    </row>
    <row r="27" spans="1:20" x14ac:dyDescent="0.2">
      <c r="A27" s="46"/>
      <c r="B27" s="46"/>
      <c r="C27" s="48"/>
      <c r="D27" s="47"/>
      <c r="E27" s="46"/>
      <c r="F27" s="46"/>
      <c r="G27" s="46"/>
      <c r="H27" s="46" t="s">
        <v>170</v>
      </c>
      <c r="I27" s="47">
        <v>1298</v>
      </c>
      <c r="J27" s="48"/>
      <c r="K27" s="48"/>
      <c r="L27" s="54"/>
      <c r="M27" s="54"/>
      <c r="N27" s="54"/>
      <c r="O27" s="48"/>
      <c r="P27" s="48"/>
      <c r="S27" s="1">
        <v>200706</v>
      </c>
      <c r="T27" s="1">
        <v>200924</v>
      </c>
    </row>
    <row r="28" spans="1:20" x14ac:dyDescent="0.2">
      <c r="A28" s="46"/>
      <c r="B28" s="46"/>
      <c r="C28" s="48"/>
      <c r="D28" s="47"/>
      <c r="E28" s="46"/>
      <c r="F28" s="46"/>
      <c r="G28" s="46"/>
      <c r="H28" s="46" t="s">
        <v>171</v>
      </c>
      <c r="I28" s="47"/>
      <c r="J28" s="48"/>
      <c r="K28" s="48"/>
      <c r="L28" s="54"/>
      <c r="M28" s="54">
        <v>0.15476000000000001</v>
      </c>
      <c r="N28" s="54">
        <v>-6.0000000000000002E-5</v>
      </c>
      <c r="O28" s="48">
        <v>-1555.9</v>
      </c>
      <c r="P28" s="48">
        <v>-1555.5</v>
      </c>
      <c r="S28" s="1">
        <v>200708</v>
      </c>
      <c r="T28" s="1">
        <v>208009</v>
      </c>
    </row>
    <row r="29" spans="1:20" x14ac:dyDescent="0.2">
      <c r="A29" s="46"/>
      <c r="B29" s="46"/>
      <c r="C29" s="48"/>
      <c r="D29" s="47">
        <v>4790</v>
      </c>
      <c r="E29" s="46">
        <v>-5788.6</v>
      </c>
      <c r="F29" s="46" t="s">
        <v>25</v>
      </c>
      <c r="G29" s="46" t="s">
        <v>172</v>
      </c>
      <c r="H29" s="46"/>
      <c r="I29" s="47"/>
      <c r="J29" s="48">
        <v>2625.2</v>
      </c>
      <c r="K29" s="48">
        <v>1845</v>
      </c>
      <c r="L29" s="54">
        <v>0.13478000000000001</v>
      </c>
      <c r="M29" s="54"/>
      <c r="N29" s="54">
        <v>0.11716</v>
      </c>
      <c r="O29" s="48">
        <v>2259.6</v>
      </c>
      <c r="P29" s="48">
        <v>1581.4</v>
      </c>
      <c r="S29" s="1">
        <v>200767</v>
      </c>
      <c r="T29" s="1">
        <v>200795</v>
      </c>
    </row>
    <row r="30" spans="1:20" x14ac:dyDescent="0.2">
      <c r="A30" s="46"/>
      <c r="B30" s="46"/>
      <c r="C30" s="48"/>
      <c r="D30" s="47"/>
      <c r="E30" s="46"/>
      <c r="F30" s="46"/>
      <c r="G30" s="46"/>
      <c r="H30" s="46" t="s">
        <v>166</v>
      </c>
      <c r="I30" s="47">
        <v>2590</v>
      </c>
      <c r="J30" s="48"/>
      <c r="K30" s="48"/>
      <c r="L30" s="54"/>
      <c r="M30" s="54"/>
      <c r="N30" s="54"/>
      <c r="O30" s="48"/>
      <c r="P30" s="48"/>
      <c r="S30" s="1">
        <v>200767</v>
      </c>
      <c r="T30" s="1" t="s">
        <v>374</v>
      </c>
    </row>
    <row r="31" spans="1:20" x14ac:dyDescent="0.2">
      <c r="A31" s="46"/>
      <c r="B31" s="46"/>
      <c r="C31" s="48"/>
      <c r="D31" s="47"/>
      <c r="E31" s="46"/>
      <c r="F31" s="46"/>
      <c r="G31" s="46"/>
      <c r="H31" s="46" t="s">
        <v>167</v>
      </c>
      <c r="I31" s="47"/>
      <c r="J31" s="48"/>
      <c r="K31" s="48"/>
      <c r="L31" s="54"/>
      <c r="M31" s="54">
        <v>-0.18210000000000001</v>
      </c>
      <c r="N31" s="54">
        <v>-9.6780000000000005E-2</v>
      </c>
      <c r="O31" s="48">
        <v>-2007.5</v>
      </c>
      <c r="P31" s="48">
        <v>-1447.3</v>
      </c>
      <c r="S31" s="1">
        <v>200767</v>
      </c>
      <c r="T31" s="1" t="s">
        <v>375</v>
      </c>
    </row>
    <row r="32" spans="1:20" x14ac:dyDescent="0.2">
      <c r="A32" s="46"/>
      <c r="B32" s="46"/>
      <c r="C32" s="48"/>
      <c r="D32" s="47">
        <v>4796</v>
      </c>
      <c r="E32" s="46">
        <v>-5331.5</v>
      </c>
      <c r="F32" s="46"/>
      <c r="G32" s="46" t="s">
        <v>172</v>
      </c>
      <c r="H32" s="46"/>
      <c r="I32" s="47"/>
      <c r="J32" s="48">
        <v>2259.6</v>
      </c>
      <c r="K32" s="48">
        <v>1635</v>
      </c>
      <c r="L32" s="54">
        <v>0.11716</v>
      </c>
      <c r="M32" s="54"/>
      <c r="N32" s="54"/>
      <c r="O32" s="48"/>
      <c r="P32" s="48"/>
      <c r="S32" s="1">
        <v>200769</v>
      </c>
      <c r="T32" s="1" t="s">
        <v>374</v>
      </c>
    </row>
    <row r="33" spans="1:20" x14ac:dyDescent="0.2">
      <c r="A33" s="46"/>
      <c r="B33" s="46"/>
      <c r="C33" s="48"/>
      <c r="D33" s="47"/>
      <c r="E33" s="46"/>
      <c r="F33" s="46"/>
      <c r="G33" s="46"/>
      <c r="H33" s="46" t="s">
        <v>35</v>
      </c>
      <c r="I33" s="47"/>
      <c r="J33" s="48"/>
      <c r="K33" s="48"/>
      <c r="L33" s="54"/>
      <c r="M33" s="54"/>
      <c r="N33" s="54"/>
      <c r="O33" s="48"/>
      <c r="P33" s="48"/>
      <c r="S33" s="1">
        <v>200769</v>
      </c>
      <c r="T33" s="1" t="s">
        <v>375</v>
      </c>
    </row>
    <row r="34" spans="1:20" x14ac:dyDescent="0.2">
      <c r="A34" s="46"/>
      <c r="B34" s="46"/>
      <c r="C34" s="48"/>
      <c r="D34" s="47">
        <v>4803</v>
      </c>
      <c r="E34" s="46">
        <v>-4828.8</v>
      </c>
      <c r="F34" s="46" t="s">
        <v>25</v>
      </c>
      <c r="G34" s="46" t="s">
        <v>173</v>
      </c>
      <c r="H34" s="46"/>
      <c r="I34" s="47"/>
      <c r="J34" s="48">
        <v>-628</v>
      </c>
      <c r="K34" s="48">
        <v>-478</v>
      </c>
      <c r="L34" s="54">
        <v>-3.1060000000000001E-2</v>
      </c>
      <c r="M34" s="54"/>
      <c r="N34" s="54">
        <v>-2.128E-2</v>
      </c>
      <c r="O34" s="48">
        <v>-425</v>
      </c>
      <c r="P34" s="48">
        <v>-322.2</v>
      </c>
      <c r="S34" s="1">
        <v>200795</v>
      </c>
      <c r="T34" s="1">
        <v>200810</v>
      </c>
    </row>
    <row r="35" spans="1:20" x14ac:dyDescent="0.2">
      <c r="A35" s="46"/>
      <c r="B35" s="46"/>
      <c r="C35" s="48"/>
      <c r="D35" s="47"/>
      <c r="E35" s="46"/>
      <c r="F35" s="46"/>
      <c r="G35" s="46"/>
      <c r="H35" s="46" t="s">
        <v>166</v>
      </c>
      <c r="I35" s="47">
        <v>2590</v>
      </c>
      <c r="J35" s="48"/>
      <c r="K35" s="48"/>
      <c r="L35" s="54"/>
      <c r="M35" s="54"/>
      <c r="N35" s="54"/>
      <c r="O35" s="48"/>
      <c r="P35" s="48"/>
      <c r="S35" s="1">
        <v>200819</v>
      </c>
      <c r="T35" s="1">
        <v>200928</v>
      </c>
    </row>
    <row r="36" spans="1:20" x14ac:dyDescent="0.2">
      <c r="A36" s="46"/>
      <c r="B36" s="46"/>
      <c r="C36" s="48"/>
      <c r="D36" s="47"/>
      <c r="E36" s="46"/>
      <c r="F36" s="46"/>
      <c r="G36" s="46"/>
      <c r="H36" s="46" t="s">
        <v>167</v>
      </c>
      <c r="I36" s="47"/>
      <c r="J36" s="48"/>
      <c r="K36" s="48"/>
      <c r="L36" s="54"/>
      <c r="M36" s="54">
        <v>0.10113</v>
      </c>
      <c r="N36" s="54">
        <v>-9.6780000000000005E-2</v>
      </c>
      <c r="O36" s="48">
        <v>-2007.5</v>
      </c>
      <c r="P36" s="48">
        <v>-1540.2</v>
      </c>
      <c r="S36" s="1">
        <v>200927</v>
      </c>
      <c r="T36" s="1">
        <v>200928</v>
      </c>
    </row>
    <row r="37" spans="1:20" x14ac:dyDescent="0.2">
      <c r="A37" s="46"/>
      <c r="B37" s="46"/>
      <c r="C37" s="48"/>
      <c r="D37" s="47">
        <v>4804</v>
      </c>
      <c r="E37" s="46">
        <v>-4786</v>
      </c>
      <c r="F37" s="46" t="s">
        <v>25</v>
      </c>
      <c r="G37" s="46" t="s">
        <v>174</v>
      </c>
      <c r="H37" s="46"/>
      <c r="I37" s="47"/>
      <c r="J37" s="48">
        <v>2972.1</v>
      </c>
      <c r="K37" s="48">
        <v>2598</v>
      </c>
      <c r="L37" s="54">
        <v>7.8170000000000003E-2</v>
      </c>
      <c r="M37" s="54"/>
      <c r="N37" s="54">
        <v>4.4690000000000001E-2</v>
      </c>
      <c r="O37" s="48">
        <v>2023</v>
      </c>
      <c r="P37" s="48">
        <v>1809.1</v>
      </c>
      <c r="S37" s="1">
        <v>200928</v>
      </c>
      <c r="T37" s="1">
        <v>903645</v>
      </c>
    </row>
    <row r="38" spans="1:20" x14ac:dyDescent="0.2">
      <c r="A38" s="46"/>
      <c r="B38" s="46"/>
      <c r="C38" s="48"/>
      <c r="D38" s="47"/>
      <c r="E38" s="46"/>
      <c r="F38" s="46"/>
      <c r="G38" s="46"/>
      <c r="H38" s="46" t="s">
        <v>175</v>
      </c>
      <c r="I38" s="47">
        <v>1334</v>
      </c>
      <c r="J38" s="48"/>
      <c r="K38" s="48"/>
      <c r="L38" s="54"/>
      <c r="M38" s="54"/>
      <c r="N38" s="54"/>
      <c r="O38" s="48"/>
      <c r="P38" s="48"/>
      <c r="S38" s="1">
        <v>235105</v>
      </c>
      <c r="T38" s="1">
        <v>314925</v>
      </c>
    </row>
    <row r="39" spans="1:20" x14ac:dyDescent="0.2">
      <c r="A39" s="46"/>
      <c r="B39" s="46"/>
      <c r="C39" s="48"/>
      <c r="D39" s="47"/>
      <c r="E39" s="46"/>
      <c r="F39" s="46"/>
      <c r="G39" s="46"/>
      <c r="H39" s="46" t="s">
        <v>176</v>
      </c>
      <c r="I39" s="47"/>
      <c r="J39" s="48"/>
      <c r="K39" s="48"/>
      <c r="L39" s="54"/>
      <c r="M39" s="54">
        <v>-0.51676</v>
      </c>
      <c r="N39" s="54">
        <v>-6.4799999999999996E-2</v>
      </c>
      <c r="O39" s="48">
        <v>-1836.7</v>
      </c>
      <c r="P39" s="48">
        <v>-1526.5</v>
      </c>
      <c r="S39" s="1">
        <v>238544</v>
      </c>
      <c r="T39" s="1">
        <v>239082</v>
      </c>
    </row>
    <row r="40" spans="1:20" x14ac:dyDescent="0.2">
      <c r="A40" s="46"/>
      <c r="B40" s="46"/>
      <c r="C40" s="48"/>
      <c r="D40" s="47">
        <v>4812</v>
      </c>
      <c r="E40" s="46">
        <v>-4479.1000000000004</v>
      </c>
      <c r="F40" s="46" t="s">
        <v>25</v>
      </c>
      <c r="G40" s="46" t="s">
        <v>177</v>
      </c>
      <c r="H40" s="46"/>
      <c r="I40" s="47"/>
      <c r="J40" s="48">
        <v>4791.7</v>
      </c>
      <c r="K40" s="48">
        <v>4253</v>
      </c>
      <c r="L40" s="54">
        <v>0.12027</v>
      </c>
      <c r="M40" s="54"/>
      <c r="N40" s="54">
        <v>7.8750000000000001E-2</v>
      </c>
      <c r="O40" s="48">
        <v>3367.4</v>
      </c>
      <c r="P40" s="48">
        <v>3014.6</v>
      </c>
      <c r="S40" s="1">
        <v>238547</v>
      </c>
      <c r="T40" s="1">
        <v>239082</v>
      </c>
    </row>
    <row r="41" spans="1:20" x14ac:dyDescent="0.2">
      <c r="A41" s="46"/>
      <c r="B41" s="46"/>
      <c r="C41" s="48"/>
      <c r="D41" s="47"/>
      <c r="E41" s="46"/>
      <c r="F41" s="46"/>
      <c r="G41" s="46"/>
      <c r="H41" s="46" t="s">
        <v>178</v>
      </c>
      <c r="I41" s="47">
        <v>1452</v>
      </c>
      <c r="J41" s="48"/>
      <c r="K41" s="48"/>
      <c r="L41" s="54"/>
      <c r="M41" s="54"/>
      <c r="N41" s="54"/>
      <c r="O41" s="48"/>
      <c r="P41" s="48"/>
      <c r="S41" s="1">
        <v>242508</v>
      </c>
      <c r="T41" s="1">
        <v>242513</v>
      </c>
    </row>
    <row r="42" spans="1:20" x14ac:dyDescent="0.2">
      <c r="A42" s="46"/>
      <c r="B42" s="46"/>
      <c r="C42" s="48"/>
      <c r="D42" s="47"/>
      <c r="E42" s="46"/>
      <c r="F42" s="46"/>
      <c r="G42" s="46"/>
      <c r="H42" s="46" t="s">
        <v>179</v>
      </c>
      <c r="I42" s="47"/>
      <c r="J42" s="48"/>
      <c r="K42" s="48"/>
      <c r="L42" s="54"/>
      <c r="M42" s="54">
        <v>0.49432999999999999</v>
      </c>
      <c r="N42" s="54">
        <v>8.3989999999999995E-2</v>
      </c>
      <c r="O42" s="48">
        <v>2881.3</v>
      </c>
      <c r="P42" s="48">
        <v>2505.1</v>
      </c>
      <c r="S42" s="1">
        <v>242510</v>
      </c>
      <c r="T42" s="1">
        <v>242511</v>
      </c>
    </row>
    <row r="43" spans="1:20" x14ac:dyDescent="0.2">
      <c r="A43" s="46"/>
      <c r="B43" s="46"/>
      <c r="C43" s="48"/>
      <c r="D43" s="47">
        <v>4821</v>
      </c>
      <c r="E43" s="46">
        <v>-4317.7</v>
      </c>
      <c r="F43" s="46"/>
      <c r="G43" s="46" t="s">
        <v>169</v>
      </c>
      <c r="H43" s="46"/>
      <c r="I43" s="47"/>
      <c r="J43" s="48">
        <v>-694.1</v>
      </c>
      <c r="K43" s="48">
        <v>-539</v>
      </c>
      <c r="L43" s="54">
        <v>-3.5929999999999997E-2</v>
      </c>
      <c r="M43" s="54"/>
      <c r="N43" s="54"/>
      <c r="O43" s="48"/>
      <c r="P43" s="48"/>
      <c r="S43" s="1">
        <v>242511</v>
      </c>
      <c r="T43" s="1">
        <v>242518</v>
      </c>
    </row>
    <row r="44" spans="1:20" x14ac:dyDescent="0.2">
      <c r="A44" s="46"/>
      <c r="B44" s="46"/>
      <c r="C44" s="48"/>
      <c r="D44" s="47"/>
      <c r="E44" s="46"/>
      <c r="F44" s="46"/>
      <c r="G44" s="46"/>
      <c r="H44" s="46" t="s">
        <v>35</v>
      </c>
      <c r="I44" s="47"/>
      <c r="J44" s="48"/>
      <c r="K44" s="48"/>
      <c r="L44" s="54"/>
      <c r="M44" s="54"/>
      <c r="N44" s="54"/>
      <c r="O44" s="48"/>
      <c r="P44" s="48"/>
      <c r="S44" s="1">
        <v>242513</v>
      </c>
      <c r="T44" s="1">
        <v>242517</v>
      </c>
    </row>
    <row r="45" spans="1:20" x14ac:dyDescent="0.2">
      <c r="A45" s="46"/>
      <c r="B45" s="46"/>
      <c r="C45" s="48"/>
      <c r="D45" s="47">
        <v>4873</v>
      </c>
      <c r="E45" s="46">
        <v>-3782.6</v>
      </c>
      <c r="F45" s="46" t="s">
        <v>25</v>
      </c>
      <c r="G45" s="46" t="s">
        <v>180</v>
      </c>
      <c r="H45" s="46"/>
      <c r="I45" s="47"/>
      <c r="J45" s="48">
        <v>2377.1</v>
      </c>
      <c r="K45" s="48">
        <v>1920</v>
      </c>
      <c r="L45" s="54">
        <v>0.12083000000000001</v>
      </c>
      <c r="M45" s="54"/>
      <c r="N45" s="54">
        <v>9.6809999999999993E-2</v>
      </c>
      <c r="O45" s="48">
        <v>1913.7</v>
      </c>
      <c r="P45" s="48">
        <v>1547.5</v>
      </c>
      <c r="S45" s="1">
        <v>242514</v>
      </c>
      <c r="T45" s="1">
        <v>242520</v>
      </c>
    </row>
    <row r="46" spans="1:20" x14ac:dyDescent="0.2">
      <c r="A46" s="46"/>
      <c r="B46" s="46"/>
      <c r="C46" s="48"/>
      <c r="D46" s="47"/>
      <c r="E46" s="46"/>
      <c r="F46" s="46"/>
      <c r="G46" s="46"/>
      <c r="H46" s="46" t="s">
        <v>181</v>
      </c>
      <c r="I46" s="47">
        <v>1466</v>
      </c>
      <c r="J46" s="48"/>
      <c r="K46" s="48"/>
      <c r="L46" s="54"/>
      <c r="M46" s="54"/>
      <c r="N46" s="54"/>
      <c r="O46" s="48"/>
      <c r="P46" s="48"/>
      <c r="S46" s="1">
        <v>242518</v>
      </c>
      <c r="T46" s="1">
        <v>360106</v>
      </c>
    </row>
    <row r="47" spans="1:20" x14ac:dyDescent="0.2">
      <c r="A47" s="46"/>
      <c r="B47" s="46"/>
      <c r="C47" s="48"/>
      <c r="D47" s="47"/>
      <c r="E47" s="46"/>
      <c r="F47" s="46"/>
      <c r="G47" s="46"/>
      <c r="H47" s="46" t="s">
        <v>182</v>
      </c>
      <c r="I47" s="47"/>
      <c r="J47" s="48"/>
      <c r="K47" s="48"/>
      <c r="L47" s="54"/>
      <c r="M47" s="54">
        <v>0.20505999999999999</v>
      </c>
      <c r="N47" s="54">
        <v>0.11716</v>
      </c>
      <c r="O47" s="48">
        <v>2259.6</v>
      </c>
      <c r="P47" s="48">
        <v>1816.5</v>
      </c>
      <c r="S47" s="1">
        <v>242520</v>
      </c>
      <c r="T47" s="1">
        <v>306719</v>
      </c>
    </row>
    <row r="48" spans="1:20" x14ac:dyDescent="0.2">
      <c r="A48" s="46"/>
      <c r="B48" s="46"/>
      <c r="C48" s="48"/>
      <c r="D48" s="47">
        <v>9831</v>
      </c>
      <c r="E48" s="46">
        <v>-3244.5</v>
      </c>
      <c r="F48" s="46" t="s">
        <v>25</v>
      </c>
      <c r="G48" s="46" t="s">
        <v>183</v>
      </c>
      <c r="H48" s="46"/>
      <c r="I48" s="47"/>
      <c r="J48" s="48">
        <v>-439.6</v>
      </c>
      <c r="K48" s="48">
        <v>-323</v>
      </c>
      <c r="L48" s="54">
        <v>-3.594E-2</v>
      </c>
      <c r="M48" s="54"/>
      <c r="N48" s="54">
        <v>-5.6800000000000002E-3</v>
      </c>
      <c r="O48" s="48">
        <v>-152.30000000000001</v>
      </c>
      <c r="P48" s="48">
        <v>-133.9</v>
      </c>
      <c r="S48" s="1">
        <v>304070</v>
      </c>
      <c r="T48" s="1">
        <v>314697</v>
      </c>
    </row>
    <row r="49" spans="1:20" x14ac:dyDescent="0.2">
      <c r="A49" s="46"/>
      <c r="B49" s="46"/>
      <c r="C49" s="48"/>
      <c r="D49" s="47"/>
      <c r="E49" s="46"/>
      <c r="F49" s="46"/>
      <c r="G49" s="46"/>
      <c r="H49" s="46" t="s">
        <v>184</v>
      </c>
      <c r="I49" s="47">
        <v>185</v>
      </c>
      <c r="J49" s="48"/>
      <c r="K49" s="48"/>
      <c r="L49" s="54"/>
      <c r="M49" s="54"/>
      <c r="N49" s="54"/>
      <c r="O49" s="48"/>
      <c r="P49" s="48"/>
      <c r="S49" s="1">
        <v>304183</v>
      </c>
      <c r="T49" s="1">
        <v>314935</v>
      </c>
    </row>
    <row r="50" spans="1:20" x14ac:dyDescent="0.2">
      <c r="A50" s="46"/>
      <c r="B50" s="46"/>
      <c r="C50" s="48"/>
      <c r="D50" s="47"/>
      <c r="E50" s="46"/>
      <c r="F50" s="46"/>
      <c r="G50" s="46"/>
      <c r="H50" s="46" t="s">
        <v>185</v>
      </c>
      <c r="I50" s="47"/>
      <c r="J50" s="48"/>
      <c r="K50" s="48"/>
      <c r="L50" s="54"/>
      <c r="M50" s="54">
        <v>0.68496000000000001</v>
      </c>
      <c r="N50" s="54">
        <v>-4.4170000000000001E-2</v>
      </c>
      <c r="O50" s="48">
        <v>-419.4</v>
      </c>
      <c r="P50" s="48">
        <v>-276.10000000000002</v>
      </c>
      <c r="S50" s="1">
        <v>304451</v>
      </c>
      <c r="T50" s="1">
        <v>314574</v>
      </c>
    </row>
    <row r="51" spans="1:20" x14ac:dyDescent="0.2">
      <c r="A51" s="46"/>
      <c r="B51" s="46"/>
      <c r="C51" s="48"/>
      <c r="D51" s="47">
        <v>14062</v>
      </c>
      <c r="E51" s="46">
        <v>-2942</v>
      </c>
      <c r="F51" s="46" t="s">
        <v>25</v>
      </c>
      <c r="G51" s="46" t="s">
        <v>187</v>
      </c>
      <c r="H51" s="46"/>
      <c r="I51" s="47"/>
      <c r="J51" s="48">
        <v>-519.20000000000005</v>
      </c>
      <c r="K51" s="48">
        <v>-423</v>
      </c>
      <c r="L51" s="54">
        <v>-3.2710000000000003E-2</v>
      </c>
      <c r="M51" s="54"/>
      <c r="N51" s="54">
        <v>-8.6899999999999998E-3</v>
      </c>
      <c r="O51" s="48">
        <v>-228.7</v>
      </c>
      <c r="P51" s="48">
        <v>-203.2</v>
      </c>
      <c r="S51" s="1">
        <v>314569</v>
      </c>
      <c r="T51" s="1">
        <v>314574</v>
      </c>
    </row>
    <row r="52" spans="1:20" x14ac:dyDescent="0.2">
      <c r="A52" s="46"/>
      <c r="B52" s="46"/>
      <c r="C52" s="48"/>
      <c r="D52" s="47"/>
      <c r="E52" s="46"/>
      <c r="F52" s="46"/>
      <c r="G52" s="46"/>
      <c r="H52" s="46" t="s">
        <v>188</v>
      </c>
      <c r="I52" s="47">
        <v>1381</v>
      </c>
      <c r="J52" s="48"/>
      <c r="K52" s="48"/>
      <c r="L52" s="54"/>
      <c r="M52" s="54"/>
      <c r="N52" s="54"/>
      <c r="O52" s="48"/>
      <c r="P52" s="48"/>
      <c r="S52" s="1">
        <v>314686</v>
      </c>
      <c r="T52" s="1">
        <v>314697</v>
      </c>
    </row>
    <row r="53" spans="1:20" x14ac:dyDescent="0.2">
      <c r="A53" s="46"/>
      <c r="B53" s="46"/>
      <c r="C53" s="48"/>
      <c r="D53" s="47"/>
      <c r="E53" s="46"/>
      <c r="F53" s="46"/>
      <c r="G53" s="46"/>
      <c r="H53" s="46" t="s">
        <v>189</v>
      </c>
      <c r="I53" s="47"/>
      <c r="J53" s="48"/>
      <c r="K53" s="48"/>
      <c r="L53" s="54"/>
      <c r="M53" s="54">
        <v>-0.41283999999999998</v>
      </c>
      <c r="N53" s="54">
        <v>5.8200000000000002E-2</v>
      </c>
      <c r="O53" s="48">
        <v>703.7</v>
      </c>
      <c r="P53" s="48">
        <v>532.4</v>
      </c>
      <c r="S53" s="1">
        <v>314903</v>
      </c>
      <c r="T53" s="1">
        <v>314924</v>
      </c>
    </row>
    <row r="54" spans="1:20" x14ac:dyDescent="0.2">
      <c r="A54" s="46"/>
      <c r="B54" s="46"/>
      <c r="C54" s="48"/>
      <c r="D54" s="47">
        <v>14131</v>
      </c>
      <c r="E54" s="46">
        <v>-2822.9</v>
      </c>
      <c r="F54" s="46" t="s">
        <v>25</v>
      </c>
      <c r="G54" s="46" t="s">
        <v>186</v>
      </c>
      <c r="H54" s="46"/>
      <c r="I54" s="47"/>
      <c r="J54" s="48">
        <v>692.8</v>
      </c>
      <c r="K54" s="48">
        <v>608</v>
      </c>
      <c r="L54" s="54">
        <v>3.0030000000000001E-2</v>
      </c>
      <c r="M54" s="54"/>
      <c r="N54" s="54">
        <v>1.9959999999999999E-2</v>
      </c>
      <c r="O54" s="48">
        <v>484</v>
      </c>
      <c r="P54" s="48">
        <v>427.7</v>
      </c>
      <c r="S54" s="1">
        <v>314914</v>
      </c>
      <c r="T54" s="1">
        <v>314918</v>
      </c>
    </row>
    <row r="55" spans="1:20" x14ac:dyDescent="0.2">
      <c r="A55" s="46"/>
      <c r="B55" s="46"/>
      <c r="C55" s="48"/>
      <c r="D55" s="47"/>
      <c r="E55" s="46"/>
      <c r="F55" s="46"/>
      <c r="G55" s="46"/>
      <c r="H55" s="46" t="s">
        <v>166</v>
      </c>
      <c r="I55" s="47">
        <v>2590</v>
      </c>
      <c r="J55" s="48"/>
      <c r="K55" s="48"/>
      <c r="L55" s="54"/>
      <c r="M55" s="54"/>
      <c r="N55" s="54"/>
      <c r="O55" s="48"/>
      <c r="P55" s="48"/>
      <c r="S55" s="1">
        <v>342835</v>
      </c>
      <c r="T55" s="1">
        <v>342838</v>
      </c>
    </row>
    <row r="56" spans="1:20" x14ac:dyDescent="0.2">
      <c r="A56" s="46"/>
      <c r="B56" s="46"/>
      <c r="C56" s="48"/>
      <c r="D56" s="47"/>
      <c r="E56" s="46"/>
      <c r="F56" s="46"/>
      <c r="G56" s="46"/>
      <c r="H56" s="46" t="s">
        <v>167</v>
      </c>
      <c r="I56" s="47"/>
      <c r="J56" s="48"/>
      <c r="K56" s="48"/>
      <c r="L56" s="54"/>
      <c r="M56" s="54">
        <v>-0.10399</v>
      </c>
      <c r="N56" s="54">
        <v>-9.6780000000000005E-2</v>
      </c>
      <c r="O56" s="48">
        <v>-2007.5</v>
      </c>
      <c r="P56" s="48">
        <v>-1734.3</v>
      </c>
    </row>
    <row r="57" spans="1:20" x14ac:dyDescent="0.2">
      <c r="A57" s="46"/>
      <c r="B57" s="46"/>
      <c r="C57" s="48"/>
      <c r="D57" s="47">
        <v>14265</v>
      </c>
      <c r="E57" s="46">
        <v>-2245.6999999999998</v>
      </c>
      <c r="F57" s="46" t="s">
        <v>25</v>
      </c>
      <c r="G57" s="46" t="s">
        <v>190</v>
      </c>
      <c r="H57" s="46"/>
      <c r="I57" s="47"/>
      <c r="J57" s="48">
        <v>2619.6999999999998</v>
      </c>
      <c r="K57" s="48">
        <v>2317</v>
      </c>
      <c r="L57" s="54">
        <v>0.13478000000000001</v>
      </c>
      <c r="M57" s="54"/>
      <c r="N57" s="54">
        <v>0.11716</v>
      </c>
      <c r="O57" s="48">
        <v>2254.1</v>
      </c>
      <c r="P57" s="48">
        <v>1991</v>
      </c>
    </row>
    <row r="58" spans="1:20" x14ac:dyDescent="0.2">
      <c r="A58" s="46"/>
      <c r="B58" s="46"/>
      <c r="C58" s="48"/>
      <c r="D58" s="47"/>
      <c r="E58" s="46"/>
      <c r="F58" s="46"/>
      <c r="G58" s="46"/>
      <c r="H58" s="46" t="s">
        <v>166</v>
      </c>
      <c r="I58" s="47">
        <v>2590</v>
      </c>
      <c r="J58" s="48"/>
      <c r="K58" s="48"/>
      <c r="L58" s="54"/>
      <c r="M58" s="54"/>
      <c r="N58" s="54"/>
      <c r="O58" s="48"/>
      <c r="P58" s="48"/>
    </row>
    <row r="59" spans="1:20" x14ac:dyDescent="0.2">
      <c r="A59" s="46"/>
      <c r="B59" s="46"/>
      <c r="C59" s="48"/>
      <c r="D59" s="47"/>
      <c r="E59" s="46"/>
      <c r="F59" s="46"/>
      <c r="G59" s="46"/>
      <c r="H59" s="46" t="s">
        <v>167</v>
      </c>
      <c r="I59" s="47"/>
      <c r="J59" s="48"/>
      <c r="K59" s="48"/>
      <c r="L59" s="54"/>
      <c r="M59" s="54">
        <v>-0.18210000000000001</v>
      </c>
      <c r="N59" s="54">
        <v>-9.6780000000000005E-2</v>
      </c>
      <c r="O59" s="48">
        <v>-2007.5</v>
      </c>
      <c r="P59" s="48">
        <v>-1790.2</v>
      </c>
    </row>
    <row r="60" spans="1:20" x14ac:dyDescent="0.2">
      <c r="A60" s="46"/>
      <c r="B60" s="46"/>
      <c r="C60" s="48"/>
      <c r="D60" s="47">
        <v>14276</v>
      </c>
      <c r="E60" s="46">
        <v>-2184.4</v>
      </c>
      <c r="F60" s="46"/>
      <c r="G60" s="46" t="s">
        <v>109</v>
      </c>
      <c r="H60" s="46"/>
      <c r="I60" s="47"/>
      <c r="J60" s="48">
        <v>596.79999999999995</v>
      </c>
      <c r="K60" s="48">
        <v>488</v>
      </c>
      <c r="L60" s="54">
        <v>4.9790000000000001E-2</v>
      </c>
      <c r="M60" s="54"/>
      <c r="N60" s="54"/>
      <c r="O60" s="48"/>
      <c r="P60" s="48"/>
    </row>
    <row r="61" spans="1:20" x14ac:dyDescent="0.2">
      <c r="A61" s="46"/>
      <c r="B61" s="46"/>
      <c r="C61" s="48"/>
      <c r="D61" s="47"/>
      <c r="E61" s="46"/>
      <c r="F61" s="46"/>
      <c r="G61" s="46"/>
      <c r="H61" s="46" t="s">
        <v>35</v>
      </c>
      <c r="I61" s="47"/>
      <c r="J61" s="48"/>
      <c r="K61" s="48"/>
      <c r="L61" s="54"/>
      <c r="M61" s="54"/>
      <c r="N61" s="54"/>
      <c r="O61" s="48"/>
      <c r="P61" s="48"/>
    </row>
    <row r="62" spans="1:20" x14ac:dyDescent="0.2">
      <c r="A62" s="46"/>
      <c r="B62" s="46"/>
      <c r="C62" s="48"/>
      <c r="D62" s="47">
        <v>14288</v>
      </c>
      <c r="E62" s="46">
        <v>-2104.1</v>
      </c>
      <c r="F62" s="46"/>
      <c r="G62" s="46" t="s">
        <v>180</v>
      </c>
      <c r="H62" s="46"/>
      <c r="I62" s="47"/>
      <c r="J62" s="48">
        <v>1913.7</v>
      </c>
      <c r="K62" s="48">
        <v>1710</v>
      </c>
      <c r="L62" s="54">
        <v>9.6809999999999993E-2</v>
      </c>
      <c r="M62" s="54"/>
      <c r="N62" s="54"/>
      <c r="O62" s="48"/>
      <c r="P62" s="48"/>
    </row>
    <row r="63" spans="1:20" x14ac:dyDescent="0.2">
      <c r="A63" s="46"/>
      <c r="B63" s="46"/>
      <c r="C63" s="48"/>
      <c r="D63" s="47"/>
      <c r="E63" s="46"/>
      <c r="F63" s="46"/>
      <c r="G63" s="46"/>
      <c r="H63" s="46" t="s">
        <v>35</v>
      </c>
      <c r="I63" s="47"/>
      <c r="J63" s="48"/>
      <c r="K63" s="48"/>
      <c r="L63" s="54"/>
      <c r="M63" s="54"/>
      <c r="N63" s="54"/>
      <c r="O63" s="48"/>
      <c r="P63" s="48"/>
    </row>
    <row r="64" spans="1:20" x14ac:dyDescent="0.2">
      <c r="A64" s="46"/>
      <c r="B64" s="46"/>
      <c r="C64" s="48"/>
      <c r="D64" s="47">
        <v>14304</v>
      </c>
      <c r="E64" s="46">
        <v>-1897.8</v>
      </c>
      <c r="F64" s="46" t="s">
        <v>25</v>
      </c>
      <c r="G64" s="46" t="s">
        <v>191</v>
      </c>
      <c r="H64" s="46"/>
      <c r="I64" s="47"/>
      <c r="J64" s="48">
        <v>2348.3000000000002</v>
      </c>
      <c r="K64" s="48">
        <v>2119</v>
      </c>
      <c r="L64" s="54">
        <v>0.12083000000000001</v>
      </c>
      <c r="M64" s="54"/>
      <c r="N64" s="54">
        <v>9.6809999999999993E-2</v>
      </c>
      <c r="O64" s="48">
        <v>1884.9</v>
      </c>
      <c r="P64" s="48">
        <v>1701.2</v>
      </c>
    </row>
    <row r="65" spans="1:16" x14ac:dyDescent="0.2">
      <c r="A65" s="46"/>
      <c r="B65" s="46"/>
      <c r="C65" s="48"/>
      <c r="D65" s="47"/>
      <c r="E65" s="46"/>
      <c r="F65" s="46"/>
      <c r="G65" s="46"/>
      <c r="H65" s="46" t="s">
        <v>181</v>
      </c>
      <c r="I65" s="47">
        <v>1466</v>
      </c>
      <c r="J65" s="48"/>
      <c r="K65" s="48"/>
      <c r="L65" s="54"/>
      <c r="M65" s="54"/>
      <c r="N65" s="54"/>
      <c r="O65" s="48"/>
      <c r="P65" s="48"/>
    </row>
    <row r="66" spans="1:16" x14ac:dyDescent="0.2">
      <c r="A66" s="46"/>
      <c r="B66" s="46"/>
      <c r="C66" s="48"/>
      <c r="D66" s="47"/>
      <c r="E66" s="46"/>
      <c r="F66" s="46"/>
      <c r="G66" s="46"/>
      <c r="H66" s="46" t="s">
        <v>182</v>
      </c>
      <c r="I66" s="47"/>
      <c r="J66" s="48"/>
      <c r="K66" s="48"/>
      <c r="L66" s="54"/>
      <c r="M66" s="54">
        <v>0.20505999999999999</v>
      </c>
      <c r="N66" s="54">
        <v>0.11716</v>
      </c>
      <c r="O66" s="48">
        <v>2259.6</v>
      </c>
      <c r="P66" s="48">
        <v>2037.3</v>
      </c>
    </row>
    <row r="67" spans="1:16" x14ac:dyDescent="0.2">
      <c r="A67" s="46"/>
      <c r="B67" s="46"/>
      <c r="C67" s="48"/>
      <c r="D67" s="47">
        <v>14314</v>
      </c>
      <c r="E67" s="46">
        <v>-1799.7</v>
      </c>
      <c r="F67" s="46"/>
      <c r="G67" s="46" t="s">
        <v>192</v>
      </c>
      <c r="H67" s="46"/>
      <c r="I67" s="47"/>
      <c r="J67" s="48">
        <v>-577.70000000000005</v>
      </c>
      <c r="K67" s="48">
        <v>-488</v>
      </c>
      <c r="L67" s="54">
        <v>-4.9860000000000002E-2</v>
      </c>
      <c r="M67" s="54"/>
      <c r="N67" s="54"/>
      <c r="O67" s="48"/>
      <c r="P67" s="48"/>
    </row>
    <row r="68" spans="1:16" x14ac:dyDescent="0.2">
      <c r="A68" s="46"/>
      <c r="B68" s="46"/>
      <c r="C68" s="48"/>
      <c r="D68" s="47"/>
      <c r="E68" s="46"/>
      <c r="F68" s="46"/>
      <c r="G68" s="46"/>
      <c r="H68" s="46" t="s">
        <v>35</v>
      </c>
      <c r="I68" s="47"/>
      <c r="J68" s="48"/>
      <c r="K68" s="48"/>
      <c r="L68" s="54"/>
      <c r="M68" s="54"/>
      <c r="N68" s="54"/>
      <c r="O68" s="48"/>
      <c r="P68" s="48"/>
    </row>
    <row r="69" spans="1:16" x14ac:dyDescent="0.2">
      <c r="A69" s="46"/>
      <c r="B69" s="46"/>
      <c r="C69" s="48"/>
      <c r="D69" s="47">
        <v>14317</v>
      </c>
      <c r="E69" s="46">
        <v>-1654.7</v>
      </c>
      <c r="F69" s="46"/>
      <c r="G69" s="46" t="s">
        <v>193</v>
      </c>
      <c r="H69" s="46"/>
      <c r="I69" s="47"/>
      <c r="J69" s="48">
        <v>570.5</v>
      </c>
      <c r="K69" s="48">
        <v>488</v>
      </c>
      <c r="L69" s="54">
        <v>4.9860000000000002E-2</v>
      </c>
      <c r="M69" s="54"/>
      <c r="N69" s="54"/>
      <c r="O69" s="48"/>
      <c r="P69" s="48"/>
    </row>
    <row r="70" spans="1:16" x14ac:dyDescent="0.2">
      <c r="A70" s="46"/>
      <c r="B70" s="46"/>
      <c r="C70" s="48"/>
      <c r="D70" s="47"/>
      <c r="E70" s="46"/>
      <c r="F70" s="46"/>
      <c r="G70" s="46"/>
      <c r="H70" s="46" t="s">
        <v>35</v>
      </c>
      <c r="I70" s="47"/>
      <c r="J70" s="48"/>
      <c r="K70" s="48"/>
      <c r="L70" s="54"/>
      <c r="M70" s="54"/>
      <c r="N70" s="54"/>
      <c r="O70" s="48"/>
      <c r="P70" s="48"/>
    </row>
    <row r="71" spans="1:16" x14ac:dyDescent="0.2">
      <c r="A71" s="46"/>
      <c r="B71" s="46"/>
      <c r="C71" s="48"/>
      <c r="D71" s="47">
        <v>14327</v>
      </c>
      <c r="E71" s="46">
        <v>-1415.4</v>
      </c>
      <c r="F71" s="46" t="s">
        <v>25</v>
      </c>
      <c r="G71" s="46" t="s">
        <v>109</v>
      </c>
      <c r="H71" s="46"/>
      <c r="I71" s="47"/>
      <c r="J71" s="48">
        <v>678.1</v>
      </c>
      <c r="K71" s="48">
        <v>607</v>
      </c>
      <c r="L71" s="54">
        <v>5.024E-2</v>
      </c>
      <c r="M71" s="54"/>
      <c r="N71" s="54">
        <v>4.9790000000000001E-2</v>
      </c>
      <c r="O71" s="48">
        <v>596.79999999999995</v>
      </c>
      <c r="P71" s="48">
        <v>526.29999999999995</v>
      </c>
    </row>
    <row r="72" spans="1:16" x14ac:dyDescent="0.2">
      <c r="A72" s="46"/>
      <c r="B72" s="46"/>
      <c r="C72" s="48"/>
      <c r="D72" s="47"/>
      <c r="E72" s="46"/>
      <c r="F72" s="46"/>
      <c r="G72" s="46"/>
      <c r="H72" s="46" t="s">
        <v>194</v>
      </c>
      <c r="I72" s="47">
        <v>146</v>
      </c>
      <c r="J72" s="48"/>
      <c r="K72" s="48"/>
      <c r="L72" s="54"/>
      <c r="M72" s="54"/>
      <c r="N72" s="54"/>
      <c r="O72" s="48"/>
      <c r="P72" s="48"/>
    </row>
    <row r="73" spans="1:16" x14ac:dyDescent="0.2">
      <c r="A73" s="46"/>
      <c r="B73" s="46"/>
      <c r="C73" s="48"/>
      <c r="D73" s="47"/>
      <c r="E73" s="46"/>
      <c r="F73" s="46"/>
      <c r="G73" s="46"/>
      <c r="H73" s="46" t="s">
        <v>195</v>
      </c>
      <c r="I73" s="47"/>
      <c r="J73" s="48"/>
      <c r="K73" s="48"/>
      <c r="L73" s="54"/>
      <c r="M73" s="54">
        <v>-0.12751000000000001</v>
      </c>
      <c r="N73" s="54">
        <v>-3.5400000000000002E-3</v>
      </c>
      <c r="O73" s="48">
        <v>-638</v>
      </c>
      <c r="P73" s="48">
        <v>-633</v>
      </c>
    </row>
    <row r="74" spans="1:16" x14ac:dyDescent="0.2">
      <c r="A74" s="46"/>
      <c r="B74" s="46"/>
      <c r="C74" s="48"/>
      <c r="D74" s="47">
        <v>14332</v>
      </c>
      <c r="E74" s="46">
        <v>-1333.3</v>
      </c>
      <c r="F74" s="46" t="s">
        <v>25</v>
      </c>
      <c r="G74" s="46" t="s">
        <v>192</v>
      </c>
      <c r="H74" s="46"/>
      <c r="I74" s="47"/>
      <c r="J74" s="48">
        <v>-659.1</v>
      </c>
      <c r="K74" s="48">
        <v>-592</v>
      </c>
      <c r="L74" s="54">
        <v>-5.0310000000000001E-2</v>
      </c>
      <c r="M74" s="54"/>
      <c r="N74" s="54">
        <v>-4.9860000000000002E-2</v>
      </c>
      <c r="O74" s="48">
        <v>-577.70000000000005</v>
      </c>
      <c r="P74" s="48">
        <v>-511.3</v>
      </c>
    </row>
    <row r="75" spans="1:16" x14ac:dyDescent="0.2">
      <c r="A75" s="46"/>
      <c r="B75" s="46"/>
      <c r="C75" s="48"/>
      <c r="D75" s="47"/>
      <c r="E75" s="46"/>
      <c r="F75" s="46"/>
      <c r="G75" s="46"/>
      <c r="H75" s="46" t="s">
        <v>194</v>
      </c>
      <c r="I75" s="47">
        <v>146</v>
      </c>
      <c r="J75" s="48"/>
      <c r="K75" s="48"/>
      <c r="L75" s="54"/>
      <c r="M75" s="54"/>
      <c r="N75" s="54"/>
      <c r="O75" s="48"/>
      <c r="P75" s="48"/>
    </row>
    <row r="76" spans="1:16" x14ac:dyDescent="0.2">
      <c r="A76" s="46"/>
      <c r="B76" s="46"/>
      <c r="C76" s="48"/>
      <c r="D76" s="47"/>
      <c r="E76" s="46"/>
      <c r="F76" s="46"/>
      <c r="G76" s="46"/>
      <c r="H76" s="46" t="s">
        <v>195</v>
      </c>
      <c r="I76" s="47"/>
      <c r="J76" s="48"/>
      <c r="K76" s="48"/>
      <c r="L76" s="54"/>
      <c r="M76" s="54">
        <v>0.12751000000000001</v>
      </c>
      <c r="N76" s="54">
        <v>-3.5400000000000002E-3</v>
      </c>
      <c r="O76" s="48">
        <v>-638</v>
      </c>
      <c r="P76" s="48">
        <v>-633.29999999999995</v>
      </c>
    </row>
    <row r="77" spans="1:16" x14ac:dyDescent="0.2">
      <c r="A77" s="46"/>
      <c r="B77" s="46"/>
      <c r="C77" s="48"/>
      <c r="D77" s="47">
        <v>14336</v>
      </c>
      <c r="E77" s="46">
        <v>-1189.5999999999999</v>
      </c>
      <c r="F77" s="46" t="s">
        <v>25</v>
      </c>
      <c r="G77" s="46" t="s">
        <v>193</v>
      </c>
      <c r="H77" s="46"/>
      <c r="I77" s="47"/>
      <c r="J77" s="48">
        <v>651.79999999999995</v>
      </c>
      <c r="K77" s="48">
        <v>592</v>
      </c>
      <c r="L77" s="54">
        <v>5.0310000000000001E-2</v>
      </c>
      <c r="M77" s="54"/>
      <c r="N77" s="54">
        <v>4.9860000000000002E-2</v>
      </c>
      <c r="O77" s="48">
        <v>570.5</v>
      </c>
      <c r="P77" s="48">
        <v>511.2</v>
      </c>
    </row>
    <row r="78" spans="1:16" x14ac:dyDescent="0.2">
      <c r="A78" s="46"/>
      <c r="B78" s="46"/>
      <c r="C78" s="48"/>
      <c r="D78" s="47"/>
      <c r="E78" s="46"/>
      <c r="F78" s="46"/>
      <c r="G78" s="46"/>
      <c r="H78" s="46" t="s">
        <v>194</v>
      </c>
      <c r="I78" s="47">
        <v>146</v>
      </c>
      <c r="J78" s="48"/>
      <c r="K78" s="48"/>
      <c r="L78" s="54"/>
      <c r="M78" s="54"/>
      <c r="N78" s="54"/>
      <c r="O78" s="48"/>
      <c r="P78" s="48"/>
    </row>
    <row r="79" spans="1:16" x14ac:dyDescent="0.2">
      <c r="A79" s="46"/>
      <c r="B79" s="46"/>
      <c r="C79" s="48"/>
      <c r="D79" s="47"/>
      <c r="E79" s="46"/>
      <c r="F79" s="46"/>
      <c r="G79" s="46"/>
      <c r="H79" s="46" t="s">
        <v>195</v>
      </c>
      <c r="I79" s="47"/>
      <c r="J79" s="48"/>
      <c r="K79" s="48"/>
      <c r="L79" s="54"/>
      <c r="M79" s="54">
        <v>-0.12751000000000001</v>
      </c>
      <c r="N79" s="54">
        <v>-3.5400000000000002E-3</v>
      </c>
      <c r="O79" s="48">
        <v>-638</v>
      </c>
      <c r="P79" s="48">
        <v>-633.79999999999995</v>
      </c>
    </row>
    <row r="80" spans="1:16" x14ac:dyDescent="0.2">
      <c r="A80" s="46"/>
      <c r="B80" s="46"/>
      <c r="C80" s="48"/>
      <c r="D80" s="47">
        <v>14396</v>
      </c>
      <c r="E80" s="46">
        <v>-393.6</v>
      </c>
      <c r="F80" s="46"/>
      <c r="G80" s="46" t="s">
        <v>190</v>
      </c>
      <c r="H80" s="46"/>
      <c r="I80" s="47"/>
      <c r="J80" s="48">
        <v>2254.1</v>
      </c>
      <c r="K80" s="48">
        <v>2208</v>
      </c>
      <c r="L80" s="54">
        <v>0.11716</v>
      </c>
      <c r="M80" s="54"/>
      <c r="N80" s="54"/>
      <c r="O80" s="48"/>
      <c r="P80" s="48"/>
    </row>
    <row r="81" spans="1:16" x14ac:dyDescent="0.2">
      <c r="A81" s="46"/>
      <c r="B81" s="46"/>
      <c r="C81" s="48"/>
      <c r="D81" s="47"/>
      <c r="E81" s="46"/>
      <c r="F81" s="46"/>
      <c r="G81" s="46"/>
      <c r="H81" s="46" t="s">
        <v>35</v>
      </c>
      <c r="I81" s="47"/>
      <c r="J81" s="48"/>
      <c r="K81" s="48"/>
      <c r="L81" s="54"/>
      <c r="M81" s="54"/>
      <c r="N81" s="54"/>
      <c r="O81" s="48"/>
      <c r="P81" s="48"/>
    </row>
    <row r="82" spans="1:16" x14ac:dyDescent="0.2">
      <c r="A82" s="46"/>
      <c r="B82" s="46"/>
      <c r="C82" s="48"/>
      <c r="D82" s="47">
        <v>37342</v>
      </c>
      <c r="E82" s="46">
        <v>509.9</v>
      </c>
      <c r="F82" s="46" t="s">
        <v>25</v>
      </c>
      <c r="G82" s="46" t="s">
        <v>196</v>
      </c>
      <c r="H82" s="46"/>
      <c r="I82" s="47"/>
      <c r="J82" s="48">
        <v>-558.79999999999995</v>
      </c>
      <c r="K82" s="48">
        <v>-584</v>
      </c>
      <c r="L82" s="54">
        <v>-4.938E-2</v>
      </c>
      <c r="M82" s="54"/>
      <c r="N82" s="54">
        <v>-4.4170000000000001E-2</v>
      </c>
      <c r="O82" s="48">
        <v>-419.4</v>
      </c>
      <c r="P82" s="48">
        <v>-441.9</v>
      </c>
    </row>
    <row r="83" spans="1:16" x14ac:dyDescent="0.2">
      <c r="A83" s="46"/>
      <c r="B83" s="46"/>
      <c r="C83" s="48"/>
      <c r="D83" s="47"/>
      <c r="E83" s="46"/>
      <c r="F83" s="46"/>
      <c r="G83" s="46"/>
      <c r="H83" s="46" t="s">
        <v>197</v>
      </c>
      <c r="I83" s="47">
        <v>2707</v>
      </c>
      <c r="J83" s="48"/>
      <c r="K83" s="48"/>
      <c r="L83" s="54"/>
      <c r="M83" s="54"/>
      <c r="N83" s="54"/>
      <c r="O83" s="48"/>
      <c r="P83" s="48"/>
    </row>
    <row r="84" spans="1:16" x14ac:dyDescent="0.2">
      <c r="A84" s="46"/>
      <c r="B84" s="46"/>
      <c r="C84" s="48"/>
      <c r="D84" s="47"/>
      <c r="E84" s="46"/>
      <c r="F84" s="46"/>
      <c r="G84" s="46"/>
      <c r="H84" s="46" t="s">
        <v>198</v>
      </c>
      <c r="I84" s="47"/>
      <c r="J84" s="48"/>
      <c r="K84" s="48"/>
      <c r="L84" s="54"/>
      <c r="M84" s="54">
        <v>0.9153</v>
      </c>
      <c r="N84" s="54">
        <v>-5.6800000000000002E-3</v>
      </c>
      <c r="O84" s="48">
        <v>-152.30000000000001</v>
      </c>
      <c r="P84" s="48">
        <v>-155.19999999999999</v>
      </c>
    </row>
    <row r="85" spans="1:16" x14ac:dyDescent="0.2">
      <c r="A85" s="46"/>
      <c r="B85" s="46"/>
      <c r="C85" s="48"/>
      <c r="D85" s="47">
        <v>42582</v>
      </c>
      <c r="E85" s="46">
        <v>789.2</v>
      </c>
      <c r="F85" s="46" t="s">
        <v>25</v>
      </c>
      <c r="G85" s="46" t="s">
        <v>199</v>
      </c>
      <c r="H85" s="46"/>
      <c r="I85" s="47"/>
      <c r="J85" s="48">
        <v>572.20000000000005</v>
      </c>
      <c r="K85" s="48">
        <v>617</v>
      </c>
      <c r="L85" s="54">
        <v>5.679E-2</v>
      </c>
      <c r="M85" s="54"/>
      <c r="N85" s="54">
        <v>5.0659999999999997E-2</v>
      </c>
      <c r="O85" s="48">
        <v>435</v>
      </c>
      <c r="P85" s="48">
        <v>475</v>
      </c>
    </row>
    <row r="86" spans="1:16" x14ac:dyDescent="0.2">
      <c r="A86" s="46"/>
      <c r="B86" s="46"/>
      <c r="C86" s="48"/>
      <c r="D86" s="47"/>
      <c r="E86" s="46"/>
      <c r="F86" s="46"/>
      <c r="G86" s="46"/>
      <c r="H86" s="46" t="s">
        <v>200</v>
      </c>
      <c r="I86" s="47">
        <v>190</v>
      </c>
      <c r="J86" s="48"/>
      <c r="K86" s="48"/>
      <c r="L86" s="54"/>
      <c r="M86" s="54"/>
      <c r="N86" s="54"/>
      <c r="O86" s="48"/>
      <c r="P86" s="48"/>
    </row>
    <row r="87" spans="1:16" x14ac:dyDescent="0.2">
      <c r="A87" s="46"/>
      <c r="B87" s="46"/>
      <c r="C87" s="48"/>
      <c r="D87" s="47"/>
      <c r="E87" s="46"/>
      <c r="F87" s="46"/>
      <c r="G87" s="46"/>
      <c r="H87" s="46" t="s">
        <v>201</v>
      </c>
      <c r="I87" s="47"/>
      <c r="J87" s="48"/>
      <c r="K87" s="48"/>
      <c r="L87" s="54"/>
      <c r="M87" s="54">
        <v>0.38893</v>
      </c>
      <c r="N87" s="54">
        <v>1.576E-2</v>
      </c>
      <c r="O87" s="48">
        <v>352.8</v>
      </c>
      <c r="P87" s="48">
        <v>365.2</v>
      </c>
    </row>
    <row r="88" spans="1:16" x14ac:dyDescent="0.2">
      <c r="A88" s="46"/>
      <c r="B88" s="46"/>
      <c r="C88" s="48"/>
      <c r="D88" s="47">
        <v>42665</v>
      </c>
      <c r="E88" s="46">
        <v>849.4</v>
      </c>
      <c r="F88" s="46"/>
      <c r="G88" s="46" t="s">
        <v>199</v>
      </c>
      <c r="H88" s="46"/>
      <c r="I88" s="47"/>
      <c r="J88" s="48">
        <v>435</v>
      </c>
      <c r="K88" s="48">
        <v>478</v>
      </c>
      <c r="L88" s="54">
        <v>5.0659999999999997E-2</v>
      </c>
      <c r="M88" s="54"/>
      <c r="N88" s="54"/>
      <c r="O88" s="48"/>
      <c r="P88" s="48"/>
    </row>
    <row r="89" spans="1:16" x14ac:dyDescent="0.2">
      <c r="A89" s="46"/>
      <c r="B89" s="46"/>
      <c r="C89" s="48"/>
      <c r="D89" s="47"/>
      <c r="E89" s="46"/>
      <c r="F89" s="46"/>
      <c r="G89" s="46"/>
      <c r="H89" s="46" t="s">
        <v>35</v>
      </c>
      <c r="I89" s="47"/>
      <c r="J89" s="48"/>
      <c r="K89" s="48"/>
      <c r="L89" s="54"/>
      <c r="M89" s="54"/>
      <c r="N89" s="54"/>
      <c r="O89" s="48"/>
      <c r="P89" s="48"/>
    </row>
    <row r="90" spans="1:16" x14ac:dyDescent="0.2">
      <c r="A90" s="46"/>
      <c r="B90" s="46"/>
      <c r="C90" s="48"/>
      <c r="D90" s="47">
        <v>44711</v>
      </c>
      <c r="E90" s="46">
        <v>935.8</v>
      </c>
      <c r="F90" s="46"/>
      <c r="G90" s="46" t="s">
        <v>165</v>
      </c>
      <c r="H90" s="46"/>
      <c r="I90" s="47"/>
      <c r="J90" s="48">
        <v>766.2</v>
      </c>
      <c r="K90" s="48">
        <v>797</v>
      </c>
      <c r="L90" s="54">
        <v>3.2939999999999997E-2</v>
      </c>
      <c r="M90" s="54"/>
      <c r="N90" s="54"/>
      <c r="O90" s="48"/>
      <c r="P90" s="48"/>
    </row>
    <row r="91" spans="1:16" x14ac:dyDescent="0.2">
      <c r="A91" s="46"/>
      <c r="B91" s="46"/>
      <c r="C91" s="48"/>
      <c r="D91" s="47"/>
      <c r="E91" s="46"/>
      <c r="F91" s="46"/>
      <c r="G91" s="46"/>
      <c r="H91" s="46" t="s">
        <v>35</v>
      </c>
      <c r="I91" s="47"/>
      <c r="J91" s="48"/>
      <c r="K91" s="48"/>
      <c r="L91" s="54"/>
      <c r="M91" s="54"/>
      <c r="N91" s="54"/>
      <c r="O91" s="48"/>
      <c r="P91" s="48"/>
    </row>
    <row r="92" spans="1:16" x14ac:dyDescent="0.2">
      <c r="A92" s="46"/>
      <c r="B92" s="46"/>
      <c r="C92" s="48"/>
      <c r="D92" s="47">
        <v>47158</v>
      </c>
      <c r="E92" s="46">
        <v>1100.3</v>
      </c>
      <c r="F92" s="46" t="s">
        <v>25</v>
      </c>
      <c r="G92" s="46" t="s">
        <v>202</v>
      </c>
      <c r="H92" s="46"/>
      <c r="I92" s="47"/>
      <c r="J92" s="48">
        <v>560.4</v>
      </c>
      <c r="K92" s="48">
        <v>624</v>
      </c>
      <c r="L92" s="54">
        <v>5.7759999999999999E-2</v>
      </c>
      <c r="M92" s="54"/>
      <c r="N92" s="54">
        <v>5.1569999999999998E-2</v>
      </c>
      <c r="O92" s="48">
        <v>421.8</v>
      </c>
      <c r="P92" s="48">
        <v>478.5</v>
      </c>
    </row>
    <row r="93" spans="1:16" x14ac:dyDescent="0.2">
      <c r="A93" s="46"/>
      <c r="B93" s="46"/>
      <c r="C93" s="48"/>
      <c r="D93" s="47"/>
      <c r="E93" s="46"/>
      <c r="F93" s="46"/>
      <c r="G93" s="46"/>
      <c r="H93" s="46" t="s">
        <v>200</v>
      </c>
      <c r="I93" s="47">
        <v>190</v>
      </c>
      <c r="J93" s="48"/>
      <c r="K93" s="48"/>
      <c r="L93" s="54"/>
      <c r="M93" s="54"/>
      <c r="N93" s="54"/>
      <c r="O93" s="48"/>
      <c r="P93" s="48"/>
    </row>
    <row r="94" spans="1:16" x14ac:dyDescent="0.2">
      <c r="A94" s="46"/>
      <c r="B94" s="46"/>
      <c r="C94" s="48"/>
      <c r="D94" s="47"/>
      <c r="E94" s="46"/>
      <c r="F94" s="46"/>
      <c r="G94" s="46"/>
      <c r="H94" s="46" t="s">
        <v>201</v>
      </c>
      <c r="I94" s="47"/>
      <c r="J94" s="48"/>
      <c r="K94" s="48"/>
      <c r="L94" s="54"/>
      <c r="M94" s="54">
        <v>0.39302999999999999</v>
      </c>
      <c r="N94" s="54">
        <v>1.576E-2</v>
      </c>
      <c r="O94" s="48">
        <v>352.8</v>
      </c>
      <c r="P94" s="48">
        <v>370.1</v>
      </c>
    </row>
    <row r="95" spans="1:16" x14ac:dyDescent="0.2">
      <c r="A95" s="46"/>
      <c r="B95" s="46"/>
      <c r="C95" s="48"/>
      <c r="D95" s="47">
        <v>47519</v>
      </c>
      <c r="E95" s="46">
        <v>1381</v>
      </c>
      <c r="F95" s="46"/>
      <c r="G95" s="46" t="s">
        <v>202</v>
      </c>
      <c r="H95" s="46"/>
      <c r="I95" s="47"/>
      <c r="J95" s="48">
        <v>421.8</v>
      </c>
      <c r="K95" s="48">
        <v>493</v>
      </c>
      <c r="L95" s="54">
        <v>5.1569999999999998E-2</v>
      </c>
      <c r="M95" s="54"/>
      <c r="N95" s="54"/>
      <c r="O95" s="48"/>
      <c r="P95" s="48"/>
    </row>
    <row r="96" spans="1:16" x14ac:dyDescent="0.2">
      <c r="A96" s="46"/>
      <c r="B96" s="46"/>
      <c r="C96" s="48"/>
      <c r="D96" s="47"/>
      <c r="E96" s="46"/>
      <c r="F96" s="46"/>
      <c r="G96" s="46"/>
      <c r="H96" s="46" t="s">
        <v>35</v>
      </c>
      <c r="I96" s="47"/>
      <c r="J96" s="48"/>
      <c r="K96" s="48"/>
      <c r="L96" s="54"/>
      <c r="M96" s="54"/>
      <c r="N96" s="54"/>
      <c r="O96" s="48"/>
      <c r="P96" s="48"/>
    </row>
    <row r="97" spans="1:16" x14ac:dyDescent="0.2">
      <c r="A97" s="46"/>
      <c r="B97" s="46"/>
      <c r="C97" s="48"/>
      <c r="D97" s="47">
        <v>47584</v>
      </c>
      <c r="E97" s="46">
        <v>1501.5</v>
      </c>
      <c r="F97" s="46" t="s">
        <v>25</v>
      </c>
      <c r="G97" s="46" t="s">
        <v>206</v>
      </c>
      <c r="H97" s="46"/>
      <c r="I97" s="47"/>
      <c r="J97" s="48">
        <v>849.7</v>
      </c>
      <c r="K97" s="48">
        <v>917</v>
      </c>
      <c r="L97" s="54">
        <v>4.4810000000000003E-2</v>
      </c>
      <c r="M97" s="54"/>
      <c r="N97" s="54">
        <v>3.8879999999999998E-2</v>
      </c>
      <c r="O97" s="48">
        <v>551.79999999999995</v>
      </c>
      <c r="P97" s="48">
        <v>610.20000000000005</v>
      </c>
    </row>
    <row r="98" spans="1:16" x14ac:dyDescent="0.2">
      <c r="A98" s="46"/>
      <c r="B98" s="46"/>
      <c r="C98" s="48"/>
      <c r="D98" s="47"/>
      <c r="E98" s="46"/>
      <c r="F98" s="46"/>
      <c r="G98" s="46"/>
      <c r="H98" s="46" t="s">
        <v>207</v>
      </c>
      <c r="I98" s="47">
        <v>180</v>
      </c>
      <c r="J98" s="48"/>
      <c r="K98" s="48"/>
      <c r="L98" s="54"/>
      <c r="M98" s="54"/>
      <c r="N98" s="54"/>
      <c r="O98" s="48"/>
      <c r="P98" s="48"/>
    </row>
    <row r="99" spans="1:16" x14ac:dyDescent="0.2">
      <c r="A99" s="46"/>
      <c r="B99" s="46"/>
      <c r="C99" s="48"/>
      <c r="D99" s="47"/>
      <c r="E99" s="46"/>
      <c r="F99" s="46"/>
      <c r="G99" s="46"/>
      <c r="H99" s="46" t="s">
        <v>208</v>
      </c>
      <c r="I99" s="47"/>
      <c r="J99" s="48"/>
      <c r="K99" s="48"/>
      <c r="L99" s="54"/>
      <c r="M99" s="54">
        <v>0.34164</v>
      </c>
      <c r="N99" s="54">
        <v>1.7350000000000001E-2</v>
      </c>
      <c r="O99" s="48">
        <v>871.9</v>
      </c>
      <c r="P99" s="48">
        <v>897.9</v>
      </c>
    </row>
    <row r="100" spans="1:16" x14ac:dyDescent="0.2">
      <c r="A100" s="46"/>
      <c r="B100" s="46"/>
      <c r="C100" s="48"/>
      <c r="D100" s="47">
        <v>47609</v>
      </c>
      <c r="E100" s="46">
        <v>1553.4</v>
      </c>
      <c r="F100" s="46"/>
      <c r="G100" s="46" t="s">
        <v>196</v>
      </c>
      <c r="H100" s="46"/>
      <c r="I100" s="47"/>
      <c r="J100" s="48">
        <v>-419.4</v>
      </c>
      <c r="K100" s="48">
        <v>-488</v>
      </c>
      <c r="L100" s="54">
        <v>-4.4170000000000001E-2</v>
      </c>
      <c r="M100" s="54"/>
      <c r="N100" s="54"/>
      <c r="O100" s="48"/>
      <c r="P100" s="48"/>
    </row>
    <row r="101" spans="1:16" x14ac:dyDescent="0.2">
      <c r="A101" s="46"/>
      <c r="B101" s="46"/>
      <c r="C101" s="48"/>
      <c r="D101" s="47"/>
      <c r="E101" s="46"/>
      <c r="F101" s="46"/>
      <c r="G101" s="46"/>
      <c r="H101" s="46" t="s">
        <v>35</v>
      </c>
      <c r="I101" s="47"/>
      <c r="J101" s="48"/>
      <c r="K101" s="48"/>
      <c r="L101" s="54"/>
      <c r="M101" s="54"/>
      <c r="N101" s="54"/>
      <c r="O101" s="48"/>
      <c r="P101" s="48"/>
    </row>
    <row r="102" spans="1:16" x14ac:dyDescent="0.2">
      <c r="A102" s="46"/>
      <c r="B102" s="46"/>
      <c r="C102" s="48"/>
      <c r="D102" s="47">
        <v>47625</v>
      </c>
      <c r="E102" s="46">
        <v>1604.2</v>
      </c>
      <c r="F102" s="46" t="s">
        <v>25</v>
      </c>
      <c r="G102" s="46" t="s">
        <v>203</v>
      </c>
      <c r="H102" s="46"/>
      <c r="I102" s="47"/>
      <c r="J102" s="48">
        <v>4277.8999999999996</v>
      </c>
      <c r="K102" s="48">
        <v>4465</v>
      </c>
      <c r="L102" s="54">
        <v>0.11665</v>
      </c>
      <c r="M102" s="54"/>
      <c r="N102" s="54">
        <v>8.3989999999999995E-2</v>
      </c>
      <c r="O102" s="48">
        <v>2881.3</v>
      </c>
      <c r="P102" s="48">
        <v>3016</v>
      </c>
    </row>
    <row r="103" spans="1:16" x14ac:dyDescent="0.2">
      <c r="A103" s="46"/>
      <c r="B103" s="46"/>
      <c r="C103" s="48"/>
      <c r="D103" s="47"/>
      <c r="E103" s="46"/>
      <c r="F103" s="46"/>
      <c r="G103" s="46"/>
      <c r="H103" s="46" t="s">
        <v>204</v>
      </c>
      <c r="I103" s="47">
        <v>1463</v>
      </c>
      <c r="J103" s="48"/>
      <c r="K103" s="48"/>
      <c r="L103" s="54"/>
      <c r="M103" s="54"/>
      <c r="N103" s="54"/>
      <c r="O103" s="48"/>
      <c r="P103" s="48"/>
    </row>
    <row r="104" spans="1:16" x14ac:dyDescent="0.2">
      <c r="A104" s="46"/>
      <c r="B104" s="46"/>
      <c r="C104" s="48"/>
      <c r="D104" s="47"/>
      <c r="E104" s="46"/>
      <c r="F104" s="46"/>
      <c r="G104" s="46"/>
      <c r="H104" s="46" t="s">
        <v>205</v>
      </c>
      <c r="I104" s="47"/>
      <c r="J104" s="48"/>
      <c r="K104" s="48"/>
      <c r="L104" s="54"/>
      <c r="M104" s="54">
        <v>0.41472999999999999</v>
      </c>
      <c r="N104" s="54">
        <v>7.8750000000000001E-2</v>
      </c>
      <c r="O104" s="48">
        <v>3367.4</v>
      </c>
      <c r="P104" s="48">
        <v>3493.7</v>
      </c>
    </row>
    <row r="105" spans="1:16" x14ac:dyDescent="0.2">
      <c r="A105" s="46"/>
      <c r="B105" s="46"/>
      <c r="C105" s="48"/>
      <c r="D105" s="47">
        <v>50194</v>
      </c>
      <c r="E105" s="46">
        <v>2417.8000000000002</v>
      </c>
      <c r="F105" s="46"/>
      <c r="G105" s="46" t="s">
        <v>191</v>
      </c>
      <c r="H105" s="46"/>
      <c r="I105" s="47"/>
      <c r="J105" s="48">
        <v>1884.9</v>
      </c>
      <c r="K105" s="48">
        <v>2119</v>
      </c>
      <c r="L105" s="54">
        <v>9.6809999999999993E-2</v>
      </c>
      <c r="M105" s="54"/>
      <c r="N105" s="54"/>
      <c r="O105" s="48"/>
      <c r="P105" s="48"/>
    </row>
    <row r="106" spans="1:16" x14ac:dyDescent="0.2">
      <c r="A106" s="46"/>
      <c r="B106" s="46"/>
      <c r="C106" s="48"/>
      <c r="D106" s="47"/>
      <c r="E106" s="46"/>
      <c r="F106" s="46"/>
      <c r="G106" s="46"/>
      <c r="H106" s="46" t="s">
        <v>35</v>
      </c>
      <c r="I106" s="47"/>
      <c r="J106" s="48"/>
      <c r="K106" s="48"/>
      <c r="L106" s="54"/>
      <c r="M106" s="54"/>
      <c r="N106" s="54"/>
      <c r="O106" s="48"/>
      <c r="P106" s="48"/>
    </row>
    <row r="107" spans="1:16" x14ac:dyDescent="0.2">
      <c r="A107" s="46"/>
      <c r="B107" s="46"/>
      <c r="C107" s="48"/>
      <c r="D107" s="47">
        <v>52307</v>
      </c>
      <c r="E107" s="46">
        <v>2700.8</v>
      </c>
      <c r="F107" s="46" t="s">
        <v>25</v>
      </c>
      <c r="G107" s="46" t="s">
        <v>209</v>
      </c>
      <c r="H107" s="46"/>
      <c r="I107" s="47"/>
      <c r="J107" s="48">
        <v>-507</v>
      </c>
      <c r="K107" s="48">
        <v>-617</v>
      </c>
      <c r="L107" s="54">
        <v>-4.0710000000000003E-2</v>
      </c>
      <c r="M107" s="54"/>
      <c r="N107" s="54">
        <v>-3.4840000000000003E-2</v>
      </c>
      <c r="O107" s="48">
        <v>-375.6</v>
      </c>
      <c r="P107" s="48">
        <v>-469.7</v>
      </c>
    </row>
    <row r="108" spans="1:16" x14ac:dyDescent="0.2">
      <c r="A108" s="46"/>
      <c r="B108" s="46"/>
      <c r="C108" s="48"/>
      <c r="D108" s="47"/>
      <c r="E108" s="46"/>
      <c r="F108" s="46"/>
      <c r="G108" s="46"/>
      <c r="H108" s="46" t="s">
        <v>200</v>
      </c>
      <c r="I108" s="47">
        <v>190</v>
      </c>
      <c r="J108" s="48"/>
      <c r="K108" s="48"/>
      <c r="L108" s="54"/>
      <c r="M108" s="54"/>
      <c r="N108" s="54"/>
      <c r="O108" s="48"/>
      <c r="P108" s="48"/>
    </row>
    <row r="109" spans="1:16" x14ac:dyDescent="0.2">
      <c r="A109" s="46"/>
      <c r="B109" s="46"/>
      <c r="C109" s="48"/>
      <c r="D109" s="47"/>
      <c r="E109" s="46"/>
      <c r="F109" s="46"/>
      <c r="G109" s="46"/>
      <c r="H109" s="46" t="s">
        <v>201</v>
      </c>
      <c r="I109" s="47"/>
      <c r="J109" s="48"/>
      <c r="K109" s="48"/>
      <c r="L109" s="54"/>
      <c r="M109" s="54">
        <v>-0.37261</v>
      </c>
      <c r="N109" s="54">
        <v>1.576E-2</v>
      </c>
      <c r="O109" s="48">
        <v>352.8</v>
      </c>
      <c r="P109" s="48">
        <v>395.4</v>
      </c>
    </row>
    <row r="110" spans="1:16" x14ac:dyDescent="0.2">
      <c r="A110" s="46"/>
      <c r="B110" s="46"/>
      <c r="C110" s="48"/>
      <c r="D110" s="47">
        <v>52477</v>
      </c>
      <c r="E110" s="46">
        <v>3108.8</v>
      </c>
      <c r="F110" s="46" t="s">
        <v>25</v>
      </c>
      <c r="G110" s="46" t="s">
        <v>210</v>
      </c>
      <c r="H110" s="46"/>
      <c r="I110" s="47"/>
      <c r="J110" s="48">
        <v>539.6</v>
      </c>
      <c r="K110" s="48">
        <v>666</v>
      </c>
      <c r="L110" s="54">
        <v>4.0640000000000003E-2</v>
      </c>
      <c r="M110" s="54"/>
      <c r="N110" s="54">
        <v>3.4770000000000002E-2</v>
      </c>
      <c r="O110" s="48">
        <v>408.2</v>
      </c>
      <c r="P110" s="48">
        <v>516.29999999999995</v>
      </c>
    </row>
    <row r="111" spans="1:16" x14ac:dyDescent="0.2">
      <c r="A111" s="46"/>
      <c r="B111" s="46"/>
      <c r="C111" s="48"/>
      <c r="D111" s="47"/>
      <c r="E111" s="46"/>
      <c r="F111" s="46"/>
      <c r="G111" s="46"/>
      <c r="H111" s="46" t="s">
        <v>200</v>
      </c>
      <c r="I111" s="47">
        <v>190</v>
      </c>
      <c r="J111" s="48"/>
      <c r="K111" s="48"/>
      <c r="L111" s="54"/>
      <c r="M111" s="54"/>
      <c r="N111" s="54"/>
      <c r="O111" s="48"/>
      <c r="P111" s="48"/>
    </row>
    <row r="112" spans="1:16" x14ac:dyDescent="0.2">
      <c r="A112" s="46"/>
      <c r="B112" s="46"/>
      <c r="C112" s="48"/>
      <c r="D112" s="47"/>
      <c r="E112" s="46"/>
      <c r="F112" s="46"/>
      <c r="G112" s="46"/>
      <c r="H112" s="46" t="s">
        <v>201</v>
      </c>
      <c r="I112" s="47"/>
      <c r="J112" s="48"/>
      <c r="K112" s="48"/>
      <c r="L112" s="54"/>
      <c r="M112" s="54">
        <v>0.37261</v>
      </c>
      <c r="N112" s="54">
        <v>1.576E-2</v>
      </c>
      <c r="O112" s="48">
        <v>352.8</v>
      </c>
      <c r="P112" s="48">
        <v>401.8</v>
      </c>
    </row>
    <row r="113" spans="1:16" x14ac:dyDescent="0.2">
      <c r="A113" s="46"/>
      <c r="B113" s="46"/>
      <c r="C113" s="48"/>
      <c r="D113" s="47">
        <v>52523</v>
      </c>
      <c r="E113" s="46">
        <v>3226.5</v>
      </c>
      <c r="F113" s="46"/>
      <c r="G113" s="46" t="s">
        <v>209</v>
      </c>
      <c r="H113" s="46"/>
      <c r="I113" s="47"/>
      <c r="J113" s="48">
        <v>-375.6</v>
      </c>
      <c r="K113" s="48">
        <v>-488</v>
      </c>
      <c r="L113" s="54">
        <v>-3.4840000000000003E-2</v>
      </c>
      <c r="M113" s="54"/>
      <c r="N113" s="54"/>
      <c r="O113" s="48"/>
      <c r="P113" s="48"/>
    </row>
    <row r="114" spans="1:16" x14ac:dyDescent="0.2">
      <c r="A114" s="46"/>
      <c r="B114" s="46"/>
      <c r="C114" s="48"/>
      <c r="D114" s="47"/>
      <c r="E114" s="46"/>
      <c r="F114" s="46"/>
      <c r="G114" s="46"/>
      <c r="H114" s="46" t="s">
        <v>35</v>
      </c>
      <c r="I114" s="47"/>
      <c r="J114" s="48"/>
      <c r="K114" s="48"/>
      <c r="L114" s="54"/>
      <c r="M114" s="54"/>
      <c r="N114" s="54"/>
      <c r="O114" s="48"/>
      <c r="P114" s="48"/>
    </row>
    <row r="115" spans="1:16" x14ac:dyDescent="0.2">
      <c r="A115" s="46"/>
      <c r="B115" s="46"/>
      <c r="C115" s="48"/>
      <c r="D115" s="47">
        <v>52848</v>
      </c>
      <c r="E115" s="46">
        <v>3538.6</v>
      </c>
      <c r="F115" s="46" t="s">
        <v>25</v>
      </c>
      <c r="G115" s="46" t="s">
        <v>211</v>
      </c>
      <c r="H115" s="46"/>
      <c r="I115" s="47"/>
      <c r="J115" s="48">
        <v>2286.1999999999998</v>
      </c>
      <c r="K115" s="48">
        <v>2598</v>
      </c>
      <c r="L115" s="54">
        <v>8.8120000000000004E-2</v>
      </c>
      <c r="M115" s="54"/>
      <c r="N115" s="54">
        <v>6.4799999999999996E-2</v>
      </c>
      <c r="O115" s="48">
        <v>1230.5</v>
      </c>
      <c r="P115" s="48">
        <v>1459.8</v>
      </c>
    </row>
    <row r="116" spans="1:16" x14ac:dyDescent="0.2">
      <c r="A116" s="46"/>
      <c r="B116" s="46"/>
      <c r="C116" s="48"/>
      <c r="D116" s="47"/>
      <c r="E116" s="46"/>
      <c r="F116" s="46"/>
      <c r="G116" s="46"/>
      <c r="H116" s="46" t="s">
        <v>212</v>
      </c>
      <c r="I116" s="47">
        <v>51</v>
      </c>
      <c r="J116" s="48"/>
      <c r="K116" s="48"/>
      <c r="L116" s="54"/>
      <c r="M116" s="54"/>
      <c r="N116" s="54"/>
      <c r="O116" s="48"/>
      <c r="P116" s="48"/>
    </row>
    <row r="117" spans="1:16" x14ac:dyDescent="0.2">
      <c r="A117" s="46"/>
      <c r="B117" s="46"/>
      <c r="C117" s="48"/>
      <c r="D117" s="47"/>
      <c r="E117" s="46"/>
      <c r="F117" s="46"/>
      <c r="G117" s="46"/>
      <c r="H117" s="46" t="s">
        <v>213</v>
      </c>
      <c r="I117" s="47"/>
      <c r="J117" s="48"/>
      <c r="K117" s="48"/>
      <c r="L117" s="54"/>
      <c r="M117" s="54">
        <v>0.52183000000000002</v>
      </c>
      <c r="N117" s="54">
        <v>4.4690000000000001E-2</v>
      </c>
      <c r="O117" s="48">
        <v>2023</v>
      </c>
      <c r="P117" s="48">
        <v>2181.1</v>
      </c>
    </row>
    <row r="118" spans="1:16" x14ac:dyDescent="0.2">
      <c r="A118" s="46"/>
      <c r="B118" s="46"/>
      <c r="C118" s="48"/>
      <c r="D118" s="47">
        <v>62117</v>
      </c>
      <c r="E118" s="46">
        <v>3819.4</v>
      </c>
      <c r="F118" s="46" t="s">
        <v>25</v>
      </c>
      <c r="G118" s="46" t="s">
        <v>214</v>
      </c>
      <c r="H118" s="46"/>
      <c r="I118" s="47"/>
      <c r="J118" s="48">
        <v>2070.4</v>
      </c>
      <c r="K118" s="48">
        <v>2323</v>
      </c>
      <c r="L118" s="54">
        <v>6.6129999999999994E-2</v>
      </c>
      <c r="M118" s="54"/>
      <c r="N118" s="54">
        <v>4.8460000000000003E-2</v>
      </c>
      <c r="O118" s="48">
        <v>1724</v>
      </c>
      <c r="P118" s="48">
        <v>1909.1</v>
      </c>
    </row>
    <row r="119" spans="1:16" x14ac:dyDescent="0.2">
      <c r="A119" s="46"/>
      <c r="B119" s="46"/>
      <c r="C119" s="48"/>
      <c r="D119" s="47"/>
      <c r="E119" s="46"/>
      <c r="F119" s="46"/>
      <c r="G119" s="46"/>
      <c r="H119" s="46" t="s">
        <v>215</v>
      </c>
      <c r="I119" s="47">
        <v>89</v>
      </c>
      <c r="J119" s="48"/>
      <c r="K119" s="48"/>
      <c r="L119" s="54"/>
      <c r="M119" s="54"/>
      <c r="N119" s="54"/>
      <c r="O119" s="48"/>
      <c r="P119" s="48"/>
    </row>
    <row r="120" spans="1:16" x14ac:dyDescent="0.2">
      <c r="A120" s="46"/>
      <c r="B120" s="46"/>
      <c r="C120" s="48"/>
      <c r="D120" s="47"/>
      <c r="E120" s="46"/>
      <c r="F120" s="46"/>
      <c r="G120" s="46"/>
      <c r="H120" s="46" t="s">
        <v>216</v>
      </c>
      <c r="I120" s="47"/>
      <c r="J120" s="48"/>
      <c r="K120" s="48"/>
      <c r="L120" s="54"/>
      <c r="M120" s="54">
        <v>0.29349999999999998</v>
      </c>
      <c r="N120" s="54">
        <v>6.019E-2</v>
      </c>
      <c r="O120" s="48">
        <v>1180.3</v>
      </c>
      <c r="P120" s="48">
        <v>1410.2</v>
      </c>
    </row>
    <row r="121" spans="1:16" x14ac:dyDescent="0.2">
      <c r="A121" s="46"/>
      <c r="B121" s="46"/>
      <c r="C121" s="48"/>
      <c r="D121" s="47">
        <v>62222</v>
      </c>
      <c r="E121" s="46">
        <v>3855.3</v>
      </c>
      <c r="F121" s="46" t="s">
        <v>25</v>
      </c>
      <c r="G121" s="46" t="s">
        <v>134</v>
      </c>
      <c r="H121" s="46"/>
      <c r="I121" s="47"/>
      <c r="J121" s="48">
        <v>378.8</v>
      </c>
      <c r="K121" s="48">
        <v>531</v>
      </c>
      <c r="L121" s="54">
        <v>3.9480000000000001E-2</v>
      </c>
      <c r="M121" s="54"/>
      <c r="N121" s="54">
        <v>3.9480000000000001E-2</v>
      </c>
      <c r="O121" s="48">
        <v>100.8</v>
      </c>
      <c r="P121" s="48">
        <v>253</v>
      </c>
    </row>
    <row r="122" spans="1:16" x14ac:dyDescent="0.2">
      <c r="A122" s="46"/>
      <c r="B122" s="46"/>
      <c r="C122" s="48"/>
      <c r="D122" s="47"/>
      <c r="E122" s="46"/>
      <c r="F122" s="46"/>
      <c r="G122" s="46"/>
      <c r="H122" s="46" t="s">
        <v>217</v>
      </c>
      <c r="I122" s="47">
        <v>153</v>
      </c>
      <c r="J122" s="48"/>
      <c r="K122" s="48"/>
      <c r="L122" s="54"/>
      <c r="M122" s="54"/>
      <c r="N122" s="54"/>
      <c r="O122" s="48"/>
      <c r="P122" s="48"/>
    </row>
    <row r="123" spans="1:16" x14ac:dyDescent="0.2">
      <c r="A123" s="46"/>
      <c r="B123" s="46"/>
      <c r="C123" s="48"/>
      <c r="D123" s="47"/>
      <c r="E123" s="46"/>
      <c r="F123" s="46"/>
      <c r="G123" s="46"/>
      <c r="H123" s="46" t="s">
        <v>218</v>
      </c>
      <c r="I123" s="47"/>
      <c r="J123" s="48"/>
      <c r="K123" s="48"/>
      <c r="L123" s="54"/>
      <c r="M123" s="54"/>
      <c r="N123" s="54"/>
      <c r="O123" s="48"/>
      <c r="P123" s="48"/>
    </row>
    <row r="124" spans="1:16" x14ac:dyDescent="0.2">
      <c r="A124" s="46"/>
      <c r="B124" s="46"/>
      <c r="C124" s="48"/>
      <c r="D124" s="47">
        <v>66661</v>
      </c>
      <c r="E124" s="46">
        <v>3963.3</v>
      </c>
      <c r="F124" s="46"/>
      <c r="G124" s="46" t="s">
        <v>210</v>
      </c>
      <c r="H124" s="46"/>
      <c r="I124" s="47"/>
      <c r="J124" s="48">
        <v>408.2</v>
      </c>
      <c r="K124" s="48">
        <v>546</v>
      </c>
      <c r="L124" s="54">
        <v>3.4770000000000002E-2</v>
      </c>
      <c r="M124" s="54"/>
      <c r="N124" s="54"/>
      <c r="O124" s="48"/>
      <c r="P124" s="48"/>
    </row>
    <row r="125" spans="1:16" x14ac:dyDescent="0.2">
      <c r="A125" s="46"/>
      <c r="B125" s="46"/>
      <c r="C125" s="48"/>
      <c r="D125" s="47"/>
      <c r="E125" s="46"/>
      <c r="F125" s="46"/>
      <c r="G125" s="46"/>
      <c r="H125" s="46" t="s">
        <v>35</v>
      </c>
      <c r="I125" s="47"/>
      <c r="J125" s="48"/>
      <c r="K125" s="48"/>
      <c r="L125" s="54"/>
      <c r="M125" s="54"/>
      <c r="N125" s="54"/>
      <c r="O125" s="48"/>
      <c r="P125" s="48"/>
    </row>
    <row r="126" spans="1:16" x14ac:dyDescent="0.2">
      <c r="A126" s="56"/>
      <c r="B126" s="56"/>
      <c r="C126" s="57"/>
      <c r="D126" s="58">
        <v>66853</v>
      </c>
      <c r="E126" s="56">
        <v>4270.5</v>
      </c>
      <c r="F126" s="56" t="s">
        <v>25</v>
      </c>
      <c r="G126" s="56" t="s">
        <v>219</v>
      </c>
      <c r="H126" s="56"/>
      <c r="I126" s="58"/>
      <c r="J126" s="57">
        <v>574.1</v>
      </c>
      <c r="K126" s="57">
        <v>807</v>
      </c>
      <c r="L126" s="59">
        <v>5.4539999999999998E-2</v>
      </c>
      <c r="M126" s="59"/>
      <c r="N126" s="59">
        <v>3.1289999999999998E-2</v>
      </c>
      <c r="O126" s="57">
        <v>314.2</v>
      </c>
      <c r="P126" s="57">
        <v>447.8</v>
      </c>
    </row>
    <row r="127" spans="1:16" x14ac:dyDescent="0.2">
      <c r="A127" s="56"/>
      <c r="B127" s="56"/>
      <c r="C127" s="57"/>
      <c r="D127" s="58"/>
      <c r="E127" s="56"/>
      <c r="F127" s="56"/>
      <c r="G127" s="56"/>
      <c r="H127" s="56" t="s">
        <v>220</v>
      </c>
      <c r="I127" s="58">
        <v>176</v>
      </c>
      <c r="J127" s="57"/>
      <c r="K127" s="57"/>
      <c r="L127" s="59"/>
      <c r="M127" s="59"/>
      <c r="N127" s="59"/>
      <c r="O127" s="57"/>
      <c r="P127" s="57"/>
    </row>
    <row r="128" spans="1:16" x14ac:dyDescent="0.2">
      <c r="A128" s="56"/>
      <c r="B128" s="56"/>
      <c r="C128" s="57"/>
      <c r="D128" s="58"/>
      <c r="E128" s="56"/>
      <c r="F128" s="56"/>
      <c r="G128" s="56"/>
      <c r="H128" s="56" t="s">
        <v>221</v>
      </c>
      <c r="I128" s="58"/>
      <c r="J128" s="57"/>
      <c r="K128" s="57"/>
      <c r="L128" s="59"/>
      <c r="M128" s="59">
        <v>-0.76234000000000002</v>
      </c>
      <c r="N128" s="59">
        <v>-3.0530000000000002E-2</v>
      </c>
      <c r="O128" s="57">
        <v>-327.39999999999998</v>
      </c>
      <c r="P128" s="57">
        <v>-457.8</v>
      </c>
    </row>
    <row r="129" spans="1:16" x14ac:dyDescent="0.2">
      <c r="A129" s="56"/>
      <c r="B129" s="56"/>
      <c r="C129" s="57"/>
      <c r="D129" s="58"/>
      <c r="E129" s="56"/>
      <c r="F129" s="56"/>
      <c r="G129" s="56"/>
      <c r="H129" s="56" t="s">
        <v>222</v>
      </c>
      <c r="I129" s="58"/>
      <c r="J129" s="57"/>
      <c r="K129" s="57"/>
      <c r="L129" s="59"/>
      <c r="M129" s="59"/>
      <c r="N129" s="59"/>
      <c r="O129" s="57"/>
      <c r="P129" s="57"/>
    </row>
    <row r="130" spans="1:16" x14ac:dyDescent="0.2">
      <c r="A130" s="56"/>
      <c r="B130" s="56"/>
      <c r="C130" s="57"/>
      <c r="D130" s="58"/>
      <c r="E130" s="56"/>
      <c r="F130" s="56"/>
      <c r="G130" s="56"/>
      <c r="H130" s="56" t="s">
        <v>223</v>
      </c>
      <c r="I130" s="58"/>
      <c r="J130" s="57"/>
      <c r="K130" s="57"/>
      <c r="L130" s="59"/>
      <c r="M130" s="59"/>
      <c r="N130" s="59"/>
      <c r="O130" s="57"/>
      <c r="P130" s="57"/>
    </row>
    <row r="131" spans="1:16" x14ac:dyDescent="0.2">
      <c r="A131" s="56"/>
      <c r="B131" s="56"/>
      <c r="C131" s="57"/>
      <c r="D131" s="58">
        <v>66874</v>
      </c>
      <c r="E131" s="56">
        <v>4505</v>
      </c>
      <c r="F131" s="56" t="s">
        <v>25</v>
      </c>
      <c r="G131" s="56" t="s">
        <v>224</v>
      </c>
      <c r="H131" s="56"/>
      <c r="I131" s="58"/>
      <c r="J131" s="57">
        <v>579.79999999999995</v>
      </c>
      <c r="K131" s="57">
        <v>824</v>
      </c>
      <c r="L131" s="59">
        <v>5.4210000000000001E-2</v>
      </c>
      <c r="M131" s="59"/>
      <c r="N131" s="59">
        <v>3.048E-2</v>
      </c>
      <c r="O131" s="57">
        <v>348.6</v>
      </c>
      <c r="P131" s="57">
        <v>485.9</v>
      </c>
    </row>
    <row r="132" spans="1:16" x14ac:dyDescent="0.2">
      <c r="A132" s="56"/>
      <c r="B132" s="56"/>
      <c r="C132" s="57"/>
      <c r="D132" s="58"/>
      <c r="E132" s="56"/>
      <c r="F132" s="56"/>
      <c r="G132" s="56"/>
      <c r="H132" s="56" t="s">
        <v>225</v>
      </c>
      <c r="I132" s="58">
        <v>175</v>
      </c>
      <c r="J132" s="57"/>
      <c r="K132" s="57"/>
      <c r="L132" s="59"/>
      <c r="M132" s="59"/>
      <c r="N132" s="59"/>
      <c r="O132" s="57"/>
      <c r="P132" s="57"/>
    </row>
    <row r="133" spans="1:16" x14ac:dyDescent="0.2">
      <c r="A133" s="56"/>
      <c r="B133" s="56"/>
      <c r="C133" s="57"/>
      <c r="D133" s="58"/>
      <c r="E133" s="56"/>
      <c r="F133" s="56"/>
      <c r="G133" s="56"/>
      <c r="H133" s="56" t="s">
        <v>226</v>
      </c>
      <c r="I133" s="58"/>
      <c r="J133" s="57"/>
      <c r="K133" s="57"/>
      <c r="L133" s="59"/>
      <c r="M133" s="59">
        <v>-0.75814999999999999</v>
      </c>
      <c r="N133" s="59">
        <v>-3.1350000000000003E-2</v>
      </c>
      <c r="O133" s="57">
        <v>-288.39999999999998</v>
      </c>
      <c r="P133" s="57">
        <v>-429.6</v>
      </c>
    </row>
    <row r="134" spans="1:16" x14ac:dyDescent="0.2">
      <c r="A134" s="56"/>
      <c r="B134" s="56"/>
      <c r="C134" s="57"/>
      <c r="D134" s="58"/>
      <c r="E134" s="56"/>
      <c r="F134" s="56"/>
      <c r="G134" s="56"/>
      <c r="H134" s="56" t="s">
        <v>227</v>
      </c>
      <c r="I134" s="58"/>
      <c r="J134" s="57"/>
      <c r="K134" s="57"/>
      <c r="L134" s="59"/>
      <c r="M134" s="59"/>
      <c r="N134" s="59"/>
      <c r="O134" s="57"/>
      <c r="P134" s="57"/>
    </row>
    <row r="135" spans="1:16" x14ac:dyDescent="0.2">
      <c r="A135" s="56"/>
      <c r="B135" s="56"/>
      <c r="C135" s="57"/>
      <c r="D135" s="58"/>
      <c r="E135" s="56"/>
      <c r="F135" s="56"/>
      <c r="G135" s="56"/>
      <c r="H135" s="56" t="s">
        <v>228</v>
      </c>
      <c r="I135" s="58"/>
      <c r="J135" s="57"/>
      <c r="K135" s="57"/>
      <c r="L135" s="59"/>
      <c r="M135" s="59"/>
      <c r="N135" s="59"/>
      <c r="O135" s="57"/>
      <c r="P135" s="57"/>
    </row>
    <row r="136" spans="1:16" x14ac:dyDescent="0.2">
      <c r="A136" s="46"/>
      <c r="B136" s="46"/>
      <c r="C136" s="48"/>
      <c r="D136" s="47">
        <v>66881</v>
      </c>
      <c r="E136" s="46">
        <v>4607.5</v>
      </c>
      <c r="F136" s="46"/>
      <c r="G136" s="46" t="s">
        <v>206</v>
      </c>
      <c r="H136" s="46"/>
      <c r="I136" s="47"/>
      <c r="J136" s="48">
        <v>551.79999999999995</v>
      </c>
      <c r="K136" s="48">
        <v>731</v>
      </c>
      <c r="L136" s="54">
        <v>3.8879999999999998E-2</v>
      </c>
      <c r="M136" s="54"/>
      <c r="N136" s="54"/>
      <c r="O136" s="48"/>
      <c r="P136" s="48"/>
    </row>
    <row r="137" spans="1:16" x14ac:dyDescent="0.2">
      <c r="A137" s="46"/>
      <c r="B137" s="46"/>
      <c r="C137" s="48"/>
      <c r="D137" s="47"/>
      <c r="E137" s="46"/>
      <c r="F137" s="46"/>
      <c r="G137" s="46"/>
      <c r="H137" s="46" t="s">
        <v>35</v>
      </c>
      <c r="I137" s="47"/>
      <c r="J137" s="48"/>
      <c r="K137" s="48"/>
      <c r="L137" s="54"/>
      <c r="M137" s="54"/>
      <c r="N137" s="54"/>
      <c r="O137" s="48"/>
      <c r="P137" s="48"/>
    </row>
    <row r="138" spans="1:16" x14ac:dyDescent="0.2">
      <c r="A138" s="56"/>
      <c r="B138" s="56"/>
      <c r="C138" s="57"/>
      <c r="D138" s="58">
        <v>66892</v>
      </c>
      <c r="E138" s="56">
        <v>4737.7</v>
      </c>
      <c r="F138" s="56" t="s">
        <v>25</v>
      </c>
      <c r="G138" s="56" t="s">
        <v>232</v>
      </c>
      <c r="H138" s="56"/>
      <c r="I138" s="58"/>
      <c r="J138" s="57">
        <v>-548.29999999999995</v>
      </c>
      <c r="K138" s="57">
        <v>-807</v>
      </c>
      <c r="L138" s="59">
        <v>-5.4600000000000003E-2</v>
      </c>
      <c r="M138" s="59"/>
      <c r="N138" s="59">
        <v>-3.1350000000000003E-2</v>
      </c>
      <c r="O138" s="57">
        <v>-288.39999999999998</v>
      </c>
      <c r="P138" s="57">
        <v>-436.9</v>
      </c>
    </row>
    <row r="139" spans="1:16" x14ac:dyDescent="0.2">
      <c r="A139" s="56"/>
      <c r="B139" s="56"/>
      <c r="C139" s="57"/>
      <c r="D139" s="58"/>
      <c r="E139" s="56"/>
      <c r="F139" s="56"/>
      <c r="G139" s="56"/>
      <c r="H139" s="56" t="s">
        <v>220</v>
      </c>
      <c r="I139" s="58">
        <v>176</v>
      </c>
      <c r="J139" s="57"/>
      <c r="K139" s="57"/>
      <c r="L139" s="59"/>
      <c r="M139" s="59"/>
      <c r="N139" s="59"/>
      <c r="O139" s="57"/>
      <c r="P139" s="57"/>
    </row>
    <row r="140" spans="1:16" x14ac:dyDescent="0.2">
      <c r="A140" s="56"/>
      <c r="B140" s="56"/>
      <c r="C140" s="57"/>
      <c r="D140" s="58"/>
      <c r="E140" s="56"/>
      <c r="F140" s="56"/>
      <c r="G140" s="56"/>
      <c r="H140" s="56" t="s">
        <v>221</v>
      </c>
      <c r="I140" s="58"/>
      <c r="J140" s="57"/>
      <c r="K140" s="57"/>
      <c r="L140" s="59"/>
      <c r="M140" s="59">
        <v>0.76234000000000002</v>
      </c>
      <c r="N140" s="59">
        <v>-3.0530000000000002E-2</v>
      </c>
      <c r="O140" s="57">
        <v>-327.39999999999998</v>
      </c>
      <c r="P140" s="57">
        <v>-472</v>
      </c>
    </row>
    <row r="141" spans="1:16" x14ac:dyDescent="0.2">
      <c r="A141" s="56"/>
      <c r="B141" s="56"/>
      <c r="C141" s="57"/>
      <c r="D141" s="58"/>
      <c r="E141" s="56"/>
      <c r="F141" s="56"/>
      <c r="G141" s="56"/>
      <c r="H141" s="56" t="s">
        <v>222</v>
      </c>
      <c r="I141" s="58"/>
      <c r="J141" s="57"/>
      <c r="K141" s="57"/>
      <c r="L141" s="59"/>
      <c r="M141" s="59"/>
      <c r="N141" s="59"/>
      <c r="O141" s="57"/>
      <c r="P141" s="57"/>
    </row>
    <row r="142" spans="1:16" x14ac:dyDescent="0.2">
      <c r="A142" s="56"/>
      <c r="B142" s="56"/>
      <c r="C142" s="57"/>
      <c r="D142" s="58"/>
      <c r="E142" s="56"/>
      <c r="F142" s="56"/>
      <c r="G142" s="56"/>
      <c r="H142" s="56" t="s">
        <v>223</v>
      </c>
      <c r="I142" s="58"/>
      <c r="J142" s="57"/>
      <c r="K142" s="57"/>
      <c r="L142" s="59"/>
      <c r="M142" s="59"/>
      <c r="N142" s="59"/>
      <c r="O142" s="57"/>
      <c r="P142" s="57"/>
    </row>
    <row r="143" spans="1:16" x14ac:dyDescent="0.2">
      <c r="A143" s="46"/>
      <c r="B143" s="46"/>
      <c r="C143" s="48"/>
      <c r="D143" s="47">
        <v>66895</v>
      </c>
      <c r="E143" s="46">
        <v>4748.5</v>
      </c>
      <c r="F143" s="46" t="s">
        <v>25</v>
      </c>
      <c r="G143" s="46" t="s">
        <v>229</v>
      </c>
      <c r="H143" s="46"/>
      <c r="I143" s="47"/>
      <c r="J143" s="48">
        <v>-999.3</v>
      </c>
      <c r="K143" s="48">
        <v>-1151</v>
      </c>
      <c r="L143" s="54">
        <v>-3.1949999999999999E-2</v>
      </c>
      <c r="M143" s="54"/>
      <c r="N143" s="54">
        <v>-2.4979999999999999E-2</v>
      </c>
      <c r="O143" s="48">
        <v>-861.4</v>
      </c>
      <c r="P143" s="48">
        <v>-980.1</v>
      </c>
    </row>
    <row r="144" spans="1:16" x14ac:dyDescent="0.2">
      <c r="A144" s="46"/>
      <c r="B144" s="46"/>
      <c r="C144" s="48"/>
      <c r="D144" s="47"/>
      <c r="E144" s="46"/>
      <c r="F144" s="46"/>
      <c r="G144" s="46"/>
      <c r="H144" s="46" t="s">
        <v>230</v>
      </c>
      <c r="I144" s="47">
        <v>1458</v>
      </c>
      <c r="J144" s="48"/>
      <c r="K144" s="48"/>
      <c r="L144" s="54"/>
      <c r="M144" s="54"/>
      <c r="N144" s="54"/>
      <c r="O144" s="48"/>
      <c r="P144" s="48"/>
    </row>
    <row r="145" spans="1:16" x14ac:dyDescent="0.2">
      <c r="A145" s="46"/>
      <c r="B145" s="46"/>
      <c r="C145" s="48"/>
      <c r="D145" s="47"/>
      <c r="E145" s="46"/>
      <c r="F145" s="46"/>
      <c r="G145" s="46"/>
      <c r="H145" s="46" t="s">
        <v>231</v>
      </c>
      <c r="I145" s="47"/>
      <c r="J145" s="48"/>
      <c r="K145" s="48"/>
      <c r="L145" s="54"/>
      <c r="M145" s="54">
        <v>-7.2020000000000001E-2</v>
      </c>
      <c r="N145" s="54">
        <v>9.6809999999999993E-2</v>
      </c>
      <c r="O145" s="48">
        <v>1913.7</v>
      </c>
      <c r="P145" s="48">
        <v>2373.4</v>
      </c>
    </row>
    <row r="146" spans="1:16" x14ac:dyDescent="0.2">
      <c r="A146" s="56"/>
      <c r="B146" s="56"/>
      <c r="C146" s="57"/>
      <c r="D146" s="58">
        <v>66902</v>
      </c>
      <c r="E146" s="56">
        <v>4891.7</v>
      </c>
      <c r="F146" s="56" t="s">
        <v>25</v>
      </c>
      <c r="G146" s="56" t="s">
        <v>233</v>
      </c>
      <c r="H146" s="56"/>
      <c r="I146" s="58"/>
      <c r="J146" s="57">
        <v>-558.5</v>
      </c>
      <c r="K146" s="57">
        <v>-824</v>
      </c>
      <c r="L146" s="59">
        <v>-5.4269999999999999E-2</v>
      </c>
      <c r="M146" s="59"/>
      <c r="N146" s="59">
        <v>-3.0530000000000002E-2</v>
      </c>
      <c r="O146" s="57">
        <v>-327.39999999999998</v>
      </c>
      <c r="P146" s="57">
        <v>-476.7</v>
      </c>
    </row>
    <row r="147" spans="1:16" x14ac:dyDescent="0.2">
      <c r="A147" s="56"/>
      <c r="B147" s="56"/>
      <c r="C147" s="57"/>
      <c r="D147" s="58"/>
      <c r="E147" s="56"/>
      <c r="F147" s="56"/>
      <c r="G147" s="56"/>
      <c r="H147" s="56" t="s">
        <v>225</v>
      </c>
      <c r="I147" s="58">
        <v>175</v>
      </c>
      <c r="J147" s="57"/>
      <c r="K147" s="57"/>
      <c r="L147" s="59"/>
      <c r="M147" s="59"/>
      <c r="N147" s="59"/>
      <c r="O147" s="57"/>
      <c r="P147" s="57"/>
    </row>
    <row r="148" spans="1:16" x14ac:dyDescent="0.2">
      <c r="A148" s="56"/>
      <c r="B148" s="56"/>
      <c r="C148" s="57"/>
      <c r="D148" s="58"/>
      <c r="E148" s="56"/>
      <c r="F148" s="56"/>
      <c r="G148" s="56"/>
      <c r="H148" s="56" t="s">
        <v>226</v>
      </c>
      <c r="I148" s="58"/>
      <c r="J148" s="57"/>
      <c r="K148" s="57"/>
      <c r="L148" s="59"/>
      <c r="M148" s="59">
        <v>0.75814999999999999</v>
      </c>
      <c r="N148" s="59">
        <v>-3.1350000000000003E-2</v>
      </c>
      <c r="O148" s="57">
        <v>-288.39999999999998</v>
      </c>
      <c r="P148" s="57">
        <v>-441.8</v>
      </c>
    </row>
    <row r="149" spans="1:16" x14ac:dyDescent="0.2">
      <c r="A149" s="56"/>
      <c r="B149" s="56"/>
      <c r="C149" s="57"/>
      <c r="D149" s="58"/>
      <c r="E149" s="56"/>
      <c r="F149" s="56"/>
      <c r="G149" s="56"/>
      <c r="H149" s="56" t="s">
        <v>227</v>
      </c>
      <c r="I149" s="58"/>
      <c r="J149" s="57"/>
      <c r="K149" s="57"/>
      <c r="L149" s="59"/>
      <c r="M149" s="59"/>
      <c r="N149" s="59"/>
      <c r="O149" s="57"/>
      <c r="P149" s="57"/>
    </row>
    <row r="150" spans="1:16" x14ac:dyDescent="0.2">
      <c r="A150" s="56"/>
      <c r="B150" s="56"/>
      <c r="C150" s="57"/>
      <c r="D150" s="58"/>
      <c r="E150" s="56"/>
      <c r="F150" s="56"/>
      <c r="G150" s="56"/>
      <c r="H150" s="56" t="s">
        <v>228</v>
      </c>
      <c r="I150" s="58"/>
      <c r="J150" s="57"/>
      <c r="K150" s="57"/>
      <c r="L150" s="59"/>
      <c r="M150" s="59"/>
      <c r="N150" s="59"/>
      <c r="O150" s="57"/>
      <c r="P150" s="57"/>
    </row>
    <row r="151" spans="1:16" x14ac:dyDescent="0.2">
      <c r="A151" s="46"/>
      <c r="B151" s="46"/>
      <c r="C151" s="48"/>
      <c r="D151" s="47">
        <v>66958</v>
      </c>
      <c r="E151" s="46">
        <v>6350.9</v>
      </c>
      <c r="F151" s="46" t="s">
        <v>25</v>
      </c>
      <c r="G151" s="46" t="s">
        <v>234</v>
      </c>
      <c r="H151" s="46"/>
      <c r="I151" s="47"/>
      <c r="J151" s="48">
        <v>612.29999999999995</v>
      </c>
      <c r="K151" s="48">
        <v>917</v>
      </c>
      <c r="L151" s="54">
        <v>4.7980000000000002E-2</v>
      </c>
      <c r="M151" s="54"/>
      <c r="N151" s="54">
        <v>3.8559999999999997E-2</v>
      </c>
      <c r="O151" s="48">
        <v>356.6</v>
      </c>
      <c r="P151" s="48">
        <v>601.5</v>
      </c>
    </row>
    <row r="152" spans="1:16" x14ac:dyDescent="0.2">
      <c r="A152" s="46"/>
      <c r="B152" s="46"/>
      <c r="C152" s="48"/>
      <c r="D152" s="47"/>
      <c r="E152" s="46"/>
      <c r="F152" s="46"/>
      <c r="G152" s="46"/>
      <c r="H152" s="46" t="s">
        <v>235</v>
      </c>
      <c r="I152" s="47">
        <v>27</v>
      </c>
      <c r="J152" s="48"/>
      <c r="K152" s="48"/>
      <c r="L152" s="54"/>
      <c r="M152" s="54"/>
      <c r="N152" s="54"/>
      <c r="O152" s="48"/>
      <c r="P152" s="48"/>
    </row>
    <row r="153" spans="1:16" x14ac:dyDescent="0.2">
      <c r="A153" s="46"/>
      <c r="B153" s="46"/>
      <c r="C153" s="48"/>
      <c r="D153" s="47"/>
      <c r="E153" s="46"/>
      <c r="F153" s="46"/>
      <c r="G153" s="46"/>
      <c r="H153" s="46" t="s">
        <v>236</v>
      </c>
      <c r="I153" s="47"/>
      <c r="J153" s="48"/>
      <c r="K153" s="48"/>
      <c r="L153" s="54"/>
      <c r="M153" s="54">
        <v>0.22450999999999999</v>
      </c>
      <c r="N153" s="54">
        <v>4.1950000000000001E-2</v>
      </c>
      <c r="O153" s="48">
        <v>1138.9000000000001</v>
      </c>
      <c r="P153" s="48">
        <v>1405.3</v>
      </c>
    </row>
    <row r="154" spans="1:16" x14ac:dyDescent="0.2">
      <c r="A154" s="46"/>
      <c r="B154" s="46"/>
      <c r="C154" s="48"/>
      <c r="D154" s="47">
        <v>67003</v>
      </c>
      <c r="E154" s="46">
        <v>6632.3</v>
      </c>
      <c r="F154" s="46" t="s">
        <v>25</v>
      </c>
      <c r="G154" s="46" t="s">
        <v>237</v>
      </c>
      <c r="H154" s="46"/>
      <c r="I154" s="47"/>
      <c r="J154" s="48">
        <v>3599.1</v>
      </c>
      <c r="K154" s="48">
        <v>4253</v>
      </c>
      <c r="L154" s="54">
        <v>9.8589999999999997E-2</v>
      </c>
      <c r="M154" s="54"/>
      <c r="N154" s="54">
        <v>4.6760000000000003E-2</v>
      </c>
      <c r="O154" s="48">
        <v>2035.3</v>
      </c>
      <c r="P154" s="48">
        <v>2345.4</v>
      </c>
    </row>
    <row r="155" spans="1:16" x14ac:dyDescent="0.2">
      <c r="A155" s="46"/>
      <c r="B155" s="46"/>
      <c r="C155" s="48"/>
      <c r="D155" s="47"/>
      <c r="E155" s="46"/>
      <c r="F155" s="46"/>
      <c r="G155" s="46"/>
      <c r="H155" s="46" t="s">
        <v>238</v>
      </c>
      <c r="I155" s="47">
        <v>1464</v>
      </c>
      <c r="J155" s="48"/>
      <c r="K155" s="48"/>
      <c r="L155" s="54"/>
      <c r="M155" s="54"/>
      <c r="N155" s="54"/>
      <c r="O155" s="48"/>
      <c r="P155" s="48"/>
    </row>
    <row r="156" spans="1:16" x14ac:dyDescent="0.2">
      <c r="A156" s="46"/>
      <c r="B156" s="46"/>
      <c r="C156" s="48"/>
      <c r="D156" s="47"/>
      <c r="E156" s="46"/>
      <c r="F156" s="46"/>
      <c r="G156" s="46"/>
      <c r="H156" s="46" t="s">
        <v>239</v>
      </c>
      <c r="I156" s="47"/>
      <c r="J156" s="48"/>
      <c r="K156" s="48"/>
      <c r="L156" s="54"/>
      <c r="M156" s="54">
        <v>-0.70775999999999994</v>
      </c>
      <c r="N156" s="54">
        <v>-7.3230000000000003E-2</v>
      </c>
      <c r="O156" s="48">
        <v>-2209.5</v>
      </c>
      <c r="P156" s="48">
        <v>-2695.2</v>
      </c>
    </row>
    <row r="157" spans="1:16" x14ac:dyDescent="0.2">
      <c r="A157" s="46"/>
      <c r="B157" s="46"/>
      <c r="C157" s="48"/>
      <c r="D157" s="47">
        <v>71605</v>
      </c>
      <c r="E157" s="46">
        <v>6980.8</v>
      </c>
      <c r="F157" s="46" t="s">
        <v>25</v>
      </c>
      <c r="G157" s="46" t="s">
        <v>127</v>
      </c>
      <c r="H157" s="46"/>
      <c r="I157" s="47"/>
      <c r="J157" s="48">
        <v>391.7</v>
      </c>
      <c r="K157" s="48">
        <v>769</v>
      </c>
      <c r="L157" s="54">
        <v>5.4050000000000001E-2</v>
      </c>
      <c r="M157" s="54"/>
      <c r="N157" s="54">
        <v>4.2389999999999997E-2</v>
      </c>
      <c r="O157" s="48">
        <v>251.9</v>
      </c>
      <c r="P157" s="48">
        <v>547.70000000000005</v>
      </c>
    </row>
    <row r="158" spans="1:16" x14ac:dyDescent="0.2">
      <c r="A158" s="46"/>
      <c r="B158" s="46"/>
      <c r="C158" s="48"/>
      <c r="D158" s="47"/>
      <c r="E158" s="46"/>
      <c r="F158" s="46"/>
      <c r="G158" s="46"/>
      <c r="H158" s="46" t="s">
        <v>240</v>
      </c>
      <c r="I158" s="47">
        <v>2545</v>
      </c>
      <c r="J158" s="48"/>
      <c r="K158" s="48"/>
      <c r="L158" s="54"/>
      <c r="M158" s="54"/>
      <c r="N158" s="54"/>
      <c r="O158" s="48"/>
      <c r="P158" s="48"/>
    </row>
    <row r="159" spans="1:16" x14ac:dyDescent="0.2">
      <c r="A159" s="46"/>
      <c r="B159" s="46"/>
      <c r="C159" s="48"/>
      <c r="D159" s="47"/>
      <c r="E159" s="46"/>
      <c r="F159" s="46"/>
      <c r="G159" s="46"/>
      <c r="H159" s="46" t="s">
        <v>129</v>
      </c>
      <c r="I159" s="47"/>
      <c r="J159" s="48"/>
      <c r="K159" s="48"/>
      <c r="L159" s="54"/>
      <c r="M159" s="54">
        <v>0.23429</v>
      </c>
      <c r="N159" s="54">
        <v>4.9790000000000001E-2</v>
      </c>
      <c r="O159" s="48">
        <v>596.79999999999995</v>
      </c>
      <c r="P159" s="48">
        <v>944.4</v>
      </c>
    </row>
    <row r="160" spans="1:16" x14ac:dyDescent="0.2">
      <c r="A160" s="46"/>
      <c r="B160" s="46"/>
      <c r="C160" s="48"/>
      <c r="D160" s="47">
        <v>72499</v>
      </c>
      <c r="E160" s="46">
        <v>7410.9</v>
      </c>
      <c r="F160" s="46" t="s">
        <v>25</v>
      </c>
      <c r="G160" s="46" t="s">
        <v>135</v>
      </c>
      <c r="H160" s="46"/>
      <c r="I160" s="47"/>
      <c r="J160" s="48">
        <v>537.1</v>
      </c>
      <c r="K160" s="48">
        <v>927</v>
      </c>
      <c r="L160" s="54">
        <v>5.2609999999999997E-2</v>
      </c>
      <c r="M160" s="54"/>
      <c r="N160" s="54">
        <v>5.074E-2</v>
      </c>
      <c r="O160" s="48">
        <v>440.4</v>
      </c>
      <c r="P160" s="48">
        <v>816.5</v>
      </c>
    </row>
    <row r="161" spans="1:16" x14ac:dyDescent="0.2">
      <c r="A161" s="46"/>
      <c r="B161" s="46"/>
      <c r="C161" s="48"/>
      <c r="D161" s="47"/>
      <c r="E161" s="46"/>
      <c r="F161" s="46"/>
      <c r="G161" s="46"/>
      <c r="H161" s="46" t="s">
        <v>241</v>
      </c>
      <c r="I161" s="47">
        <v>21</v>
      </c>
      <c r="J161" s="48"/>
      <c r="K161" s="48"/>
      <c r="L161" s="54"/>
      <c r="M161" s="54"/>
      <c r="N161" s="54"/>
      <c r="O161" s="48"/>
      <c r="P161" s="48"/>
    </row>
    <row r="162" spans="1:16" x14ac:dyDescent="0.2">
      <c r="A162" s="46"/>
      <c r="B162" s="46"/>
      <c r="C162" s="48"/>
      <c r="D162" s="47"/>
      <c r="E162" s="46"/>
      <c r="F162" s="46"/>
      <c r="G162" s="46"/>
      <c r="H162" s="46" t="s">
        <v>242</v>
      </c>
      <c r="I162" s="47"/>
      <c r="J162" s="48"/>
      <c r="K162" s="48"/>
      <c r="L162" s="54"/>
      <c r="M162" s="54">
        <v>-2.2790000000000001E-2</v>
      </c>
      <c r="N162" s="54">
        <v>-8.201E-2</v>
      </c>
      <c r="O162" s="48">
        <v>-4243.1000000000004</v>
      </c>
      <c r="P162" s="48">
        <v>-4850.8999999999996</v>
      </c>
    </row>
    <row r="163" spans="1:16" x14ac:dyDescent="0.2">
      <c r="A163" s="46"/>
      <c r="B163" s="46"/>
      <c r="C163" s="48"/>
      <c r="D163" s="47">
        <v>76491</v>
      </c>
      <c r="E163" s="46">
        <v>8232.5</v>
      </c>
      <c r="F163" s="46" t="s">
        <v>25</v>
      </c>
      <c r="G163" s="46" t="s">
        <v>243</v>
      </c>
      <c r="H163" s="46"/>
      <c r="I163" s="47"/>
      <c r="J163" s="48">
        <v>1449.2</v>
      </c>
      <c r="K163" s="48">
        <v>1924</v>
      </c>
      <c r="L163" s="54">
        <v>5.7669999999999999E-2</v>
      </c>
      <c r="M163" s="54"/>
      <c r="N163" s="54">
        <v>3.5979999999999998E-2</v>
      </c>
      <c r="O163" s="48">
        <v>1042.8</v>
      </c>
      <c r="P163" s="48">
        <v>1338.9</v>
      </c>
    </row>
    <row r="164" spans="1:16" x14ac:dyDescent="0.2">
      <c r="A164" s="46"/>
      <c r="B164" s="46"/>
      <c r="C164" s="48"/>
      <c r="D164" s="47"/>
      <c r="E164" s="46"/>
      <c r="F164" s="46"/>
      <c r="G164" s="46"/>
      <c r="H164" s="46" t="s">
        <v>244</v>
      </c>
      <c r="I164" s="47">
        <v>2462</v>
      </c>
      <c r="J164" s="48"/>
      <c r="K164" s="48"/>
      <c r="L164" s="54"/>
      <c r="M164" s="54"/>
      <c r="N164" s="54"/>
      <c r="O164" s="48"/>
      <c r="P164" s="48"/>
    </row>
    <row r="165" spans="1:16" x14ac:dyDescent="0.2">
      <c r="A165" s="46"/>
      <c r="B165" s="46"/>
      <c r="C165" s="48"/>
      <c r="D165" s="47"/>
      <c r="E165" s="46"/>
      <c r="F165" s="46"/>
      <c r="G165" s="46"/>
      <c r="H165" s="46" t="s">
        <v>245</v>
      </c>
      <c r="I165" s="47"/>
      <c r="J165" s="48"/>
      <c r="K165" s="48"/>
      <c r="L165" s="54"/>
      <c r="M165" s="54">
        <v>-0.30697999999999998</v>
      </c>
      <c r="N165" s="54">
        <v>-7.0680000000000007E-2</v>
      </c>
      <c r="O165" s="48">
        <v>-1324</v>
      </c>
      <c r="P165" s="48">
        <v>-1905.9</v>
      </c>
    </row>
    <row r="166" spans="1:16" x14ac:dyDescent="0.2">
      <c r="A166" s="46"/>
      <c r="B166" s="46"/>
      <c r="C166" s="48"/>
      <c r="D166" s="47">
        <v>76512</v>
      </c>
      <c r="E166" s="46">
        <v>8428.6</v>
      </c>
      <c r="F166" s="46" t="s">
        <v>25</v>
      </c>
      <c r="G166" s="46" t="s">
        <v>246</v>
      </c>
      <c r="H166" s="46"/>
      <c r="I166" s="47"/>
      <c r="J166" s="48">
        <v>-2425.6</v>
      </c>
      <c r="K166" s="48">
        <v>-3424</v>
      </c>
      <c r="L166" s="54">
        <v>-0.11846</v>
      </c>
      <c r="M166" s="54"/>
      <c r="N166" s="54">
        <v>-9.6780000000000005E-2</v>
      </c>
      <c r="O166" s="48">
        <v>-2007.5</v>
      </c>
      <c r="P166" s="48">
        <v>-2823.2</v>
      </c>
    </row>
    <row r="167" spans="1:16" x14ac:dyDescent="0.2">
      <c r="A167" s="46"/>
      <c r="B167" s="46"/>
      <c r="C167" s="48"/>
      <c r="D167" s="47"/>
      <c r="E167" s="46"/>
      <c r="F167" s="46"/>
      <c r="G167" s="46"/>
      <c r="H167" s="46" t="s">
        <v>181</v>
      </c>
      <c r="I167" s="47">
        <v>1466</v>
      </c>
      <c r="J167" s="48"/>
      <c r="K167" s="48"/>
      <c r="L167" s="54"/>
      <c r="M167" s="54"/>
      <c r="N167" s="54"/>
      <c r="O167" s="48"/>
      <c r="P167" s="48"/>
    </row>
    <row r="168" spans="1:16" x14ac:dyDescent="0.2">
      <c r="A168" s="46"/>
      <c r="B168" s="46"/>
      <c r="C168" s="48"/>
      <c r="D168" s="47"/>
      <c r="E168" s="46"/>
      <c r="F168" s="46"/>
      <c r="G168" s="46"/>
      <c r="H168" s="46" t="s">
        <v>182</v>
      </c>
      <c r="I168" s="47"/>
      <c r="J168" s="48"/>
      <c r="K168" s="48"/>
      <c r="L168" s="54"/>
      <c r="M168" s="54">
        <v>-0.18501000000000001</v>
      </c>
      <c r="N168" s="54">
        <v>0.11716</v>
      </c>
      <c r="O168" s="48">
        <v>2259.6</v>
      </c>
      <c r="P168" s="48">
        <v>3247.1</v>
      </c>
    </row>
    <row r="169" spans="1:16" x14ac:dyDescent="0.2">
      <c r="A169" s="46"/>
      <c r="B169" s="46"/>
      <c r="C169" s="48"/>
      <c r="D169" s="47">
        <v>76519</v>
      </c>
      <c r="E169" s="46">
        <v>8552.6</v>
      </c>
      <c r="F169" s="46" t="s">
        <v>25</v>
      </c>
      <c r="G169" s="46" t="s">
        <v>247</v>
      </c>
      <c r="H169" s="46"/>
      <c r="I169" s="47"/>
      <c r="J169" s="48">
        <v>368.2</v>
      </c>
      <c r="K169" s="48">
        <v>776</v>
      </c>
      <c r="L169" s="54">
        <v>4.7690000000000003E-2</v>
      </c>
      <c r="M169" s="54"/>
      <c r="N169" s="54">
        <v>2.5360000000000001E-2</v>
      </c>
      <c r="O169" s="48">
        <v>183.5</v>
      </c>
      <c r="P169" s="48">
        <v>400.4</v>
      </c>
    </row>
    <row r="170" spans="1:16" x14ac:dyDescent="0.2">
      <c r="A170" s="46"/>
      <c r="B170" s="46"/>
      <c r="C170" s="48"/>
      <c r="D170" s="47"/>
      <c r="E170" s="46"/>
      <c r="F170" s="46"/>
      <c r="G170" s="46"/>
      <c r="H170" s="46" t="s">
        <v>248</v>
      </c>
      <c r="I170" s="47">
        <v>149</v>
      </c>
      <c r="J170" s="48"/>
      <c r="K170" s="48"/>
      <c r="L170" s="54"/>
      <c r="M170" s="54"/>
      <c r="N170" s="54"/>
      <c r="O170" s="48"/>
      <c r="P170" s="48"/>
    </row>
    <row r="171" spans="1:16" x14ac:dyDescent="0.2">
      <c r="A171" s="46"/>
      <c r="B171" s="46"/>
      <c r="C171" s="48"/>
      <c r="D171" s="47"/>
      <c r="E171" s="46"/>
      <c r="F171" s="46"/>
      <c r="G171" s="46"/>
      <c r="H171" s="46" t="s">
        <v>249</v>
      </c>
      <c r="I171" s="47"/>
      <c r="J171" s="48"/>
      <c r="K171" s="48"/>
      <c r="L171" s="54"/>
      <c r="M171" s="54">
        <v>-0.78437999999999997</v>
      </c>
      <c r="N171" s="54">
        <v>-2.8459999999999999E-2</v>
      </c>
      <c r="O171" s="48">
        <v>-235.5</v>
      </c>
      <c r="P171" s="48">
        <v>-478.9</v>
      </c>
    </row>
    <row r="172" spans="1:16" x14ac:dyDescent="0.2">
      <c r="A172" s="46"/>
      <c r="B172" s="46"/>
      <c r="C172" s="48"/>
      <c r="D172" s="47">
        <v>76534</v>
      </c>
      <c r="E172" s="46">
        <v>8731.1</v>
      </c>
      <c r="F172" s="46"/>
      <c r="G172" s="46" t="s">
        <v>177</v>
      </c>
      <c r="H172" s="46"/>
      <c r="I172" s="47"/>
      <c r="J172" s="48">
        <v>3367.4</v>
      </c>
      <c r="K172" s="48">
        <v>4055</v>
      </c>
      <c r="L172" s="54">
        <v>7.8750000000000001E-2</v>
      </c>
      <c r="M172" s="54"/>
      <c r="N172" s="54"/>
      <c r="O172" s="48"/>
      <c r="P172" s="48"/>
    </row>
    <row r="173" spans="1:16" x14ac:dyDescent="0.2">
      <c r="A173" s="46"/>
      <c r="B173" s="46"/>
      <c r="C173" s="48"/>
      <c r="D173" s="47"/>
      <c r="E173" s="46"/>
      <c r="F173" s="46"/>
      <c r="G173" s="46"/>
      <c r="H173" s="46" t="s">
        <v>35</v>
      </c>
      <c r="I173" s="47"/>
      <c r="J173" s="48"/>
      <c r="K173" s="48"/>
      <c r="L173" s="54"/>
      <c r="M173" s="54"/>
      <c r="N173" s="54"/>
      <c r="O173" s="48"/>
      <c r="P173" s="48"/>
    </row>
    <row r="174" spans="1:16" x14ac:dyDescent="0.2">
      <c r="A174" s="46"/>
      <c r="B174" s="46"/>
      <c r="C174" s="48"/>
      <c r="D174" s="47">
        <v>76560</v>
      </c>
      <c r="E174" s="46">
        <v>9133.7999999999993</v>
      </c>
      <c r="F174" s="46"/>
      <c r="G174" s="46" t="s">
        <v>127</v>
      </c>
      <c r="H174" s="46"/>
      <c r="I174" s="47"/>
      <c r="J174" s="48">
        <v>251.9</v>
      </c>
      <c r="K174" s="48">
        <v>639</v>
      </c>
      <c r="L174" s="54">
        <v>4.2389999999999997E-2</v>
      </c>
      <c r="M174" s="54"/>
      <c r="N174" s="54"/>
      <c r="O174" s="48"/>
      <c r="P174" s="48"/>
    </row>
    <row r="175" spans="1:16" x14ac:dyDescent="0.2">
      <c r="A175" s="46"/>
      <c r="B175" s="46"/>
      <c r="C175" s="48"/>
      <c r="D175" s="47"/>
      <c r="E175" s="46"/>
      <c r="F175" s="46"/>
      <c r="G175" s="46"/>
      <c r="H175" s="46" t="s">
        <v>35</v>
      </c>
      <c r="I175" s="47"/>
      <c r="J175" s="48"/>
      <c r="K175" s="48"/>
      <c r="L175" s="54"/>
      <c r="M175" s="54"/>
      <c r="N175" s="54"/>
      <c r="O175" s="48"/>
      <c r="P175" s="48"/>
    </row>
    <row r="176" spans="1:16" x14ac:dyDescent="0.2">
      <c r="A176" s="46"/>
      <c r="B176" s="46"/>
      <c r="C176" s="48"/>
      <c r="D176" s="47">
        <v>76591</v>
      </c>
      <c r="E176" s="46">
        <v>9251.7000000000007</v>
      </c>
      <c r="F176" s="46"/>
      <c r="G176" s="46" t="s">
        <v>253</v>
      </c>
      <c r="H176" s="46"/>
      <c r="I176" s="47"/>
      <c r="J176" s="48">
        <v>941.2</v>
      </c>
      <c r="K176" s="48">
        <v>1560</v>
      </c>
      <c r="L176" s="54">
        <v>6.6890000000000005E-2</v>
      </c>
      <c r="M176" s="54"/>
      <c r="N176" s="54"/>
      <c r="O176" s="48"/>
      <c r="P176" s="48"/>
    </row>
    <row r="177" spans="1:16" x14ac:dyDescent="0.2">
      <c r="A177" s="46"/>
      <c r="B177" s="46"/>
      <c r="C177" s="48"/>
      <c r="D177" s="47"/>
      <c r="E177" s="46"/>
      <c r="F177" s="46"/>
      <c r="G177" s="46"/>
      <c r="H177" s="46" t="s">
        <v>35</v>
      </c>
      <c r="I177" s="47"/>
      <c r="J177" s="48"/>
      <c r="K177" s="48"/>
      <c r="L177" s="54"/>
      <c r="M177" s="54"/>
      <c r="N177" s="54"/>
      <c r="O177" s="48"/>
      <c r="P177" s="48"/>
    </row>
    <row r="178" spans="1:16" x14ac:dyDescent="0.2">
      <c r="A178" s="46"/>
      <c r="B178" s="46"/>
      <c r="C178" s="48"/>
      <c r="D178" s="47">
        <v>76664</v>
      </c>
      <c r="E178" s="46">
        <v>9324</v>
      </c>
      <c r="F178" s="46" t="s">
        <v>25</v>
      </c>
      <c r="G178" s="46" t="s">
        <v>250</v>
      </c>
      <c r="H178" s="46"/>
      <c r="I178" s="47"/>
      <c r="J178" s="48">
        <v>-1741.7</v>
      </c>
      <c r="K178" s="48">
        <v>-2598</v>
      </c>
      <c r="L178" s="54">
        <v>-9.1840000000000005E-2</v>
      </c>
      <c r="M178" s="54"/>
      <c r="N178" s="54">
        <v>-6.7960000000000007E-2</v>
      </c>
      <c r="O178" s="48">
        <v>-1457.7</v>
      </c>
      <c r="P178" s="48">
        <v>-2091.4</v>
      </c>
    </row>
    <row r="179" spans="1:16" x14ac:dyDescent="0.2">
      <c r="A179" s="46"/>
      <c r="B179" s="46"/>
      <c r="C179" s="48"/>
      <c r="D179" s="47"/>
      <c r="E179" s="46"/>
      <c r="F179" s="46"/>
      <c r="G179" s="46"/>
      <c r="H179" s="46" t="s">
        <v>251</v>
      </c>
      <c r="I179" s="47">
        <v>2477</v>
      </c>
      <c r="J179" s="48"/>
      <c r="K179" s="48"/>
      <c r="L179" s="54"/>
      <c r="M179" s="54"/>
      <c r="N179" s="54"/>
      <c r="O179" s="48"/>
      <c r="P179" s="48"/>
    </row>
    <row r="180" spans="1:16" x14ac:dyDescent="0.2">
      <c r="A180" s="46"/>
      <c r="B180" s="46"/>
      <c r="C180" s="48"/>
      <c r="D180" s="47"/>
      <c r="E180" s="46"/>
      <c r="F180" s="46"/>
      <c r="G180" s="46"/>
      <c r="H180" s="46" t="s">
        <v>252</v>
      </c>
      <c r="I180" s="47"/>
      <c r="J180" s="48"/>
      <c r="K180" s="48"/>
      <c r="L180" s="54"/>
      <c r="M180" s="54">
        <v>0.37629000000000001</v>
      </c>
      <c r="N180" s="54">
        <v>-6.3450000000000006E-2</v>
      </c>
      <c r="O180" s="48">
        <v>-754.7</v>
      </c>
      <c r="P180" s="48">
        <v>-1346.4</v>
      </c>
    </row>
    <row r="181" spans="1:16" x14ac:dyDescent="0.2">
      <c r="A181" s="46"/>
      <c r="B181" s="46"/>
      <c r="C181" s="48"/>
      <c r="D181" s="47">
        <v>77029</v>
      </c>
      <c r="E181" s="46">
        <v>9379.7999999999993</v>
      </c>
      <c r="F181" s="46" t="s">
        <v>25</v>
      </c>
      <c r="G181" s="46" t="s">
        <v>254</v>
      </c>
      <c r="H181" s="46"/>
      <c r="I181" s="47"/>
      <c r="J181" s="48">
        <v>-616.79999999999995</v>
      </c>
      <c r="K181" s="48">
        <v>-1139</v>
      </c>
      <c r="L181" s="54">
        <v>-5.5669999999999997E-2</v>
      </c>
      <c r="M181" s="54"/>
      <c r="N181" s="54">
        <v>-5.382E-2</v>
      </c>
      <c r="O181" s="48">
        <v>-417.2</v>
      </c>
      <c r="P181" s="48">
        <v>-922</v>
      </c>
    </row>
    <row r="182" spans="1:16" x14ac:dyDescent="0.2">
      <c r="A182" s="46"/>
      <c r="B182" s="46"/>
      <c r="C182" s="48"/>
      <c r="D182" s="47"/>
      <c r="E182" s="46"/>
      <c r="F182" s="46"/>
      <c r="G182" s="46"/>
      <c r="H182" s="46" t="s">
        <v>255</v>
      </c>
      <c r="I182" s="47">
        <v>145</v>
      </c>
      <c r="J182" s="48"/>
      <c r="K182" s="48"/>
      <c r="L182" s="54"/>
      <c r="M182" s="54"/>
      <c r="N182" s="54"/>
      <c r="O182" s="48"/>
      <c r="P182" s="48"/>
    </row>
    <row r="183" spans="1:16" x14ac:dyDescent="0.2">
      <c r="A183" s="46"/>
      <c r="B183" s="46"/>
      <c r="C183" s="48"/>
      <c r="D183" s="47"/>
      <c r="E183" s="46"/>
      <c r="F183" s="46"/>
      <c r="G183" s="46"/>
      <c r="H183" s="46" t="s">
        <v>256</v>
      </c>
      <c r="I183" s="47"/>
      <c r="J183" s="48"/>
      <c r="K183" s="48"/>
      <c r="L183" s="54"/>
      <c r="M183" s="54">
        <v>-0.35674</v>
      </c>
      <c r="N183" s="54">
        <v>5.1700000000000001E-3</v>
      </c>
      <c r="O183" s="48">
        <v>559.70000000000005</v>
      </c>
      <c r="P183" s="48">
        <v>608.20000000000005</v>
      </c>
    </row>
    <row r="184" spans="1:16" x14ac:dyDescent="0.2">
      <c r="A184" s="46"/>
      <c r="B184" s="46"/>
      <c r="C184" s="48"/>
      <c r="D184" s="47">
        <v>81076</v>
      </c>
      <c r="E184" s="46">
        <v>9437.7000000000007</v>
      </c>
      <c r="F184" s="46" t="s">
        <v>25</v>
      </c>
      <c r="G184" s="46" t="s">
        <v>257</v>
      </c>
      <c r="H184" s="46"/>
      <c r="I184" s="47"/>
      <c r="J184" s="48">
        <v>519.20000000000005</v>
      </c>
      <c r="K184" s="48">
        <v>828</v>
      </c>
      <c r="L184" s="54">
        <v>3.2710000000000003E-2</v>
      </c>
      <c r="M184" s="54"/>
      <c r="N184" s="54">
        <v>8.6899999999999998E-3</v>
      </c>
      <c r="O184" s="48">
        <v>228.7</v>
      </c>
      <c r="P184" s="48">
        <v>310.7</v>
      </c>
    </row>
    <row r="185" spans="1:16" x14ac:dyDescent="0.2">
      <c r="A185" s="46"/>
      <c r="B185" s="46"/>
      <c r="C185" s="48"/>
      <c r="D185" s="47"/>
      <c r="E185" s="46"/>
      <c r="F185" s="46"/>
      <c r="G185" s="46"/>
      <c r="H185" s="46" t="s">
        <v>188</v>
      </c>
      <c r="I185" s="47">
        <v>1381</v>
      </c>
      <c r="J185" s="48"/>
      <c r="K185" s="48"/>
      <c r="L185" s="54"/>
      <c r="M185" s="54"/>
      <c r="N185" s="54"/>
      <c r="O185" s="48"/>
      <c r="P185" s="48"/>
    </row>
    <row r="186" spans="1:16" x14ac:dyDescent="0.2">
      <c r="A186" s="46"/>
      <c r="B186" s="46"/>
      <c r="C186" s="48"/>
      <c r="D186" s="47"/>
      <c r="E186" s="46"/>
      <c r="F186" s="46"/>
      <c r="G186" s="46"/>
      <c r="H186" s="46" t="s">
        <v>189</v>
      </c>
      <c r="I186" s="47"/>
      <c r="J186" s="48"/>
      <c r="K186" s="48"/>
      <c r="L186" s="54"/>
      <c r="M186" s="54">
        <v>0.41283999999999998</v>
      </c>
      <c r="N186" s="54">
        <v>5.8200000000000002E-2</v>
      </c>
      <c r="O186" s="48">
        <v>703.7</v>
      </c>
      <c r="P186" s="48">
        <v>1252.9000000000001</v>
      </c>
    </row>
    <row r="187" spans="1:16" x14ac:dyDescent="0.2">
      <c r="A187" s="46"/>
      <c r="B187" s="46"/>
      <c r="C187" s="48"/>
      <c r="D187" s="47">
        <v>81520</v>
      </c>
      <c r="E187" s="46">
        <v>9569.7000000000007</v>
      </c>
      <c r="F187" s="46"/>
      <c r="G187" s="46" t="s">
        <v>135</v>
      </c>
      <c r="H187" s="46"/>
      <c r="I187" s="47"/>
      <c r="J187" s="48">
        <v>440.4</v>
      </c>
      <c r="K187" s="48">
        <v>926</v>
      </c>
      <c r="L187" s="54">
        <v>5.074E-2</v>
      </c>
      <c r="M187" s="54"/>
      <c r="N187" s="54"/>
      <c r="O187" s="48"/>
      <c r="P187" s="48"/>
    </row>
    <row r="188" spans="1:16" x14ac:dyDescent="0.2">
      <c r="A188" s="46"/>
      <c r="B188" s="46"/>
      <c r="C188" s="48"/>
      <c r="D188" s="47"/>
      <c r="E188" s="46"/>
      <c r="F188" s="46"/>
      <c r="G188" s="46"/>
      <c r="H188" s="46" t="s">
        <v>35</v>
      </c>
      <c r="I188" s="47"/>
      <c r="J188" s="48"/>
      <c r="K188" s="48"/>
      <c r="L188" s="54"/>
      <c r="M188" s="54"/>
      <c r="N188" s="54"/>
      <c r="O188" s="48"/>
      <c r="P188" s="48"/>
    </row>
    <row r="189" spans="1:16" x14ac:dyDescent="0.2">
      <c r="A189" s="46"/>
      <c r="B189" s="46"/>
      <c r="C189" s="48"/>
      <c r="D189" s="47">
        <v>85884</v>
      </c>
      <c r="E189" s="46">
        <v>9681.2999999999993</v>
      </c>
      <c r="F189" s="46"/>
      <c r="G189" s="46" t="s">
        <v>134</v>
      </c>
      <c r="H189" s="46"/>
      <c r="I189" s="47"/>
      <c r="J189" s="48">
        <v>100.8</v>
      </c>
      <c r="K189" s="48">
        <v>483</v>
      </c>
      <c r="L189" s="54">
        <v>3.9480000000000001E-2</v>
      </c>
      <c r="M189" s="54"/>
      <c r="N189" s="54"/>
      <c r="O189" s="48"/>
      <c r="P189" s="48"/>
    </row>
    <row r="190" spans="1:16" x14ac:dyDescent="0.2">
      <c r="A190" s="46"/>
      <c r="B190" s="46"/>
      <c r="C190" s="48"/>
      <c r="D190" s="47"/>
      <c r="E190" s="46"/>
      <c r="F190" s="46"/>
      <c r="G190" s="46"/>
      <c r="H190" s="46" t="s">
        <v>35</v>
      </c>
      <c r="I190" s="47"/>
      <c r="J190" s="48"/>
      <c r="K190" s="48"/>
      <c r="L190" s="54"/>
      <c r="M190" s="54"/>
      <c r="N190" s="54"/>
      <c r="O190" s="48"/>
      <c r="P190" s="48"/>
    </row>
    <row r="191" spans="1:16" x14ac:dyDescent="0.2">
      <c r="A191" s="46"/>
      <c r="B191" s="46"/>
      <c r="C191" s="48"/>
      <c r="D191" s="47">
        <v>85925</v>
      </c>
      <c r="E191" s="46">
        <v>9709</v>
      </c>
      <c r="F191" s="46"/>
      <c r="G191" s="46" t="s">
        <v>234</v>
      </c>
      <c r="H191" s="46"/>
      <c r="I191" s="47"/>
      <c r="J191" s="48">
        <v>356.6</v>
      </c>
      <c r="K191" s="48">
        <v>731</v>
      </c>
      <c r="L191" s="54">
        <v>3.8559999999999997E-2</v>
      </c>
      <c r="M191" s="54"/>
      <c r="N191" s="54"/>
      <c r="O191" s="48"/>
      <c r="P191" s="48"/>
    </row>
    <row r="192" spans="1:16" x14ac:dyDescent="0.2">
      <c r="A192" s="46"/>
      <c r="B192" s="46"/>
      <c r="C192" s="48"/>
      <c r="D192" s="47"/>
      <c r="E192" s="46"/>
      <c r="F192" s="46"/>
      <c r="G192" s="46"/>
      <c r="H192" s="46" t="s">
        <v>35</v>
      </c>
      <c r="I192" s="47"/>
      <c r="J192" s="48"/>
      <c r="K192" s="48"/>
      <c r="L192" s="54"/>
      <c r="M192" s="54"/>
      <c r="N192" s="54"/>
      <c r="O192" s="48"/>
      <c r="P192" s="48"/>
    </row>
    <row r="193" spans="1:16" x14ac:dyDescent="0.2">
      <c r="A193" s="56"/>
      <c r="B193" s="56"/>
      <c r="C193" s="57"/>
      <c r="D193" s="58">
        <v>85968</v>
      </c>
      <c r="E193" s="56">
        <v>9790.2000000000007</v>
      </c>
      <c r="F193" s="56"/>
      <c r="G193" s="56" t="s">
        <v>224</v>
      </c>
      <c r="H193" s="56"/>
      <c r="I193" s="58"/>
      <c r="J193" s="57">
        <v>348.6</v>
      </c>
      <c r="K193" s="57">
        <v>647</v>
      </c>
      <c r="L193" s="59">
        <v>3.048E-2</v>
      </c>
      <c r="M193" s="59"/>
      <c r="N193" s="59"/>
      <c r="O193" s="57"/>
      <c r="P193" s="57"/>
    </row>
    <row r="194" spans="1:16" x14ac:dyDescent="0.2">
      <c r="A194" s="46"/>
      <c r="B194" s="46"/>
      <c r="C194" s="48"/>
      <c r="D194" s="47"/>
      <c r="E194" s="46"/>
      <c r="F194" s="46"/>
      <c r="G194" s="46"/>
      <c r="H194" s="46" t="s">
        <v>35</v>
      </c>
      <c r="I194" s="47"/>
      <c r="J194" s="48"/>
      <c r="K194" s="48"/>
      <c r="L194" s="54"/>
      <c r="M194" s="54"/>
      <c r="N194" s="54"/>
      <c r="O194" s="48"/>
      <c r="P194" s="4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T158"/>
  <sheetViews>
    <sheetView zoomScaleNormal="100" workbookViewId="0"/>
  </sheetViews>
  <sheetFormatPr defaultRowHeight="12" x14ac:dyDescent="0.2"/>
  <cols>
    <col min="1" max="2" width="9.140625" style="7"/>
    <col min="3" max="3" width="9.140625" style="8"/>
    <col min="4" max="4" width="9.140625" style="9"/>
    <col min="5" max="5" width="9.140625" style="7"/>
    <col min="6" max="6" width="3.42578125" style="7" bestFit="1" customWidth="1"/>
    <col min="7" max="7" width="13.140625" style="7" customWidth="1"/>
    <col min="8" max="8" width="57.140625" style="7" customWidth="1"/>
    <col min="9" max="9" width="9.140625" style="9"/>
    <col min="10" max="11" width="9.140625" style="8"/>
    <col min="12" max="14" width="9.140625" style="10"/>
    <col min="15" max="16" width="9.140625" style="8"/>
    <col min="17" max="17" width="19.28515625" style="1" bestFit="1" customWidth="1"/>
    <col min="18" max="16384" width="9.140625" style="1"/>
  </cols>
  <sheetData>
    <row r="1" spans="1:20" ht="29.25" x14ac:dyDescent="0.5">
      <c r="A1" s="75" t="s">
        <v>0</v>
      </c>
      <c r="B1" s="75"/>
      <c r="C1" s="77"/>
      <c r="D1" s="76"/>
      <c r="E1" s="75"/>
      <c r="F1" s="75"/>
      <c r="G1" s="75"/>
      <c r="H1" s="75"/>
      <c r="I1" s="76"/>
      <c r="J1" s="77"/>
      <c r="K1" s="77"/>
      <c r="L1" s="87"/>
      <c r="M1" s="87"/>
      <c r="N1" s="87"/>
      <c r="O1" s="77"/>
      <c r="P1" s="77"/>
    </row>
    <row r="2" spans="1:20" s="2" customFormat="1" x14ac:dyDescent="0.2">
      <c r="A2" s="83" t="s">
        <v>341</v>
      </c>
      <c r="B2" s="83"/>
      <c r="C2" s="85"/>
      <c r="D2" s="84"/>
      <c r="E2" s="83"/>
      <c r="F2" s="83"/>
      <c r="G2" s="83"/>
      <c r="H2" s="83"/>
      <c r="I2" s="84"/>
      <c r="J2" s="85"/>
      <c r="K2" s="85"/>
      <c r="L2" s="89"/>
      <c r="M2" s="89"/>
      <c r="N2" s="89"/>
      <c r="O2" s="85"/>
      <c r="P2" s="85"/>
    </row>
    <row r="3" spans="1:20" s="2" customFormat="1" x14ac:dyDescent="0.2">
      <c r="A3" s="83" t="s">
        <v>1</v>
      </c>
      <c r="B3" s="83"/>
      <c r="C3" s="85"/>
      <c r="D3" s="84"/>
      <c r="E3" s="83"/>
      <c r="F3" s="83"/>
      <c r="G3" s="83"/>
      <c r="H3" s="83"/>
      <c r="I3" s="84"/>
      <c r="J3" s="85"/>
      <c r="K3" s="85"/>
      <c r="L3" s="89"/>
      <c r="M3" s="89"/>
      <c r="N3" s="89"/>
      <c r="O3" s="85"/>
      <c r="P3" s="85"/>
    </row>
    <row r="4" spans="1:20" s="2" customFormat="1" x14ac:dyDescent="0.2">
      <c r="A4" s="83" t="s">
        <v>2</v>
      </c>
      <c r="B4" s="83"/>
      <c r="C4" s="85"/>
      <c r="D4" s="84"/>
      <c r="E4" s="83"/>
      <c r="F4" s="83"/>
      <c r="G4" s="83"/>
      <c r="H4" s="83"/>
      <c r="I4" s="84"/>
      <c r="J4" s="85"/>
      <c r="K4" s="85"/>
      <c r="L4" s="89"/>
      <c r="M4" s="89"/>
      <c r="N4" s="89"/>
      <c r="O4" s="85"/>
      <c r="P4" s="85"/>
    </row>
    <row r="5" spans="1:20" s="2" customFormat="1" x14ac:dyDescent="0.2">
      <c r="A5" s="83" t="s">
        <v>337</v>
      </c>
      <c r="B5" s="83"/>
      <c r="C5" s="85"/>
      <c r="D5" s="84"/>
      <c r="E5" s="83"/>
      <c r="F5" s="83"/>
      <c r="G5" s="83"/>
      <c r="H5" s="83"/>
      <c r="I5" s="84"/>
      <c r="J5" s="85"/>
      <c r="K5" s="85"/>
      <c r="L5" s="89"/>
      <c r="M5" s="89"/>
      <c r="N5" s="89"/>
      <c r="O5" s="85"/>
      <c r="P5" s="85"/>
    </row>
    <row r="6" spans="1:20" s="2" customFormat="1" x14ac:dyDescent="0.2">
      <c r="A6" s="83" t="s">
        <v>3</v>
      </c>
      <c r="B6" s="83"/>
      <c r="C6" s="85"/>
      <c r="D6" s="84"/>
      <c r="E6" s="83"/>
      <c r="F6" s="83"/>
      <c r="G6" s="83"/>
      <c r="H6" s="83"/>
      <c r="I6" s="84"/>
      <c r="J6" s="85"/>
      <c r="K6" s="85"/>
      <c r="L6" s="89"/>
      <c r="M6" s="89"/>
      <c r="N6" s="89"/>
      <c r="O6" s="85"/>
      <c r="P6" s="85"/>
    </row>
    <row r="7" spans="1:20" s="2" customFormat="1" x14ac:dyDescent="0.2">
      <c r="A7" s="83" t="s">
        <v>258</v>
      </c>
      <c r="B7" s="83"/>
      <c r="C7" s="85"/>
      <c r="D7" s="84"/>
      <c r="E7" s="83"/>
      <c r="F7" s="83"/>
      <c r="G7" s="83"/>
      <c r="H7" s="83"/>
      <c r="I7" s="84"/>
      <c r="J7" s="85"/>
      <c r="K7" s="85"/>
      <c r="L7" s="89"/>
      <c r="M7" s="89"/>
      <c r="N7" s="89"/>
      <c r="O7" s="85"/>
      <c r="P7" s="85"/>
    </row>
    <row r="8" spans="1:20" s="2" customFormat="1" x14ac:dyDescent="0.2">
      <c r="A8" s="83" t="s">
        <v>259</v>
      </c>
      <c r="B8" s="83"/>
      <c r="C8" s="85"/>
      <c r="D8" s="84"/>
      <c r="E8" s="83"/>
      <c r="F8" s="83"/>
      <c r="G8" s="83"/>
      <c r="H8" s="83"/>
      <c r="I8" s="84"/>
      <c r="J8" s="85"/>
      <c r="K8" s="85"/>
      <c r="L8" s="89"/>
      <c r="M8" s="89"/>
      <c r="N8" s="89"/>
      <c r="O8" s="85"/>
      <c r="P8" s="85"/>
    </row>
    <row r="9" spans="1:20" s="2" customFormat="1" x14ac:dyDescent="0.2">
      <c r="A9" s="83" t="s">
        <v>6</v>
      </c>
      <c r="B9" s="83"/>
      <c r="C9" s="85"/>
      <c r="D9" s="84"/>
      <c r="E9" s="83"/>
      <c r="F9" s="83"/>
      <c r="G9" s="83"/>
      <c r="H9" s="83"/>
      <c r="I9" s="84"/>
      <c r="J9" s="85"/>
      <c r="K9" s="85"/>
      <c r="L9" s="89"/>
      <c r="M9" s="89"/>
      <c r="N9" s="89"/>
      <c r="O9" s="85"/>
      <c r="P9" s="85"/>
    </row>
    <row r="12" spans="1:20" customFormat="1" ht="40.5" x14ac:dyDescent="0.25">
      <c r="A12" s="78" t="s">
        <v>7</v>
      </c>
      <c r="B12" s="79" t="s">
        <v>8</v>
      </c>
      <c r="C12" s="79" t="s">
        <v>9</v>
      </c>
      <c r="D12" s="79" t="s">
        <v>10</v>
      </c>
      <c r="E12" s="79" t="s">
        <v>11</v>
      </c>
      <c r="F12" s="86" t="s">
        <v>12</v>
      </c>
      <c r="G12" s="79" t="s">
        <v>13</v>
      </c>
      <c r="H12" s="79" t="s">
        <v>14</v>
      </c>
      <c r="I12" s="79" t="s">
        <v>15</v>
      </c>
      <c r="J12" s="79" t="s">
        <v>16</v>
      </c>
      <c r="K12" s="79" t="s">
        <v>17</v>
      </c>
      <c r="L12" s="79" t="s">
        <v>18</v>
      </c>
      <c r="M12" s="79" t="s">
        <v>19</v>
      </c>
      <c r="N12" s="79" t="s">
        <v>20</v>
      </c>
      <c r="O12" s="79" t="s">
        <v>21</v>
      </c>
      <c r="P12" s="79" t="s">
        <v>22</v>
      </c>
      <c r="Q12" s="105" t="s">
        <v>343</v>
      </c>
    </row>
    <row r="13" spans="1:20" x14ac:dyDescent="0.2">
      <c r="A13" s="80" t="s">
        <v>23</v>
      </c>
      <c r="B13" s="80" t="s">
        <v>24</v>
      </c>
      <c r="C13" s="82">
        <v>10000</v>
      </c>
      <c r="D13" s="81">
        <v>122</v>
      </c>
      <c r="E13" s="80">
        <v>-9615.2999999999993</v>
      </c>
      <c r="F13" s="80" t="s">
        <v>25</v>
      </c>
      <c r="G13" s="80" t="s">
        <v>34</v>
      </c>
      <c r="H13" s="80"/>
      <c r="I13" s="81"/>
      <c r="J13" s="82">
        <v>827.1</v>
      </c>
      <c r="K13" s="82">
        <v>446</v>
      </c>
      <c r="L13" s="88">
        <v>3.9640000000000002E-2</v>
      </c>
      <c r="M13" s="88"/>
      <c r="N13" s="88">
        <v>3.628E-2</v>
      </c>
      <c r="O13" s="82">
        <v>712.3</v>
      </c>
      <c r="P13" s="82">
        <v>363.4</v>
      </c>
      <c r="S13" s="1">
        <v>242518</v>
      </c>
      <c r="T13" s="1">
        <v>360106</v>
      </c>
    </row>
    <row r="14" spans="1:20" x14ac:dyDescent="0.2">
      <c r="A14" s="80"/>
      <c r="B14" s="80"/>
      <c r="C14" s="82"/>
      <c r="D14" s="81"/>
      <c r="E14" s="80"/>
      <c r="F14" s="80"/>
      <c r="G14" s="80"/>
      <c r="H14" s="80" t="s">
        <v>260</v>
      </c>
      <c r="I14" s="81">
        <v>3300</v>
      </c>
      <c r="J14" s="82"/>
      <c r="K14" s="82"/>
      <c r="L14" s="88"/>
      <c r="M14" s="88"/>
      <c r="N14" s="88"/>
      <c r="O14" s="82"/>
      <c r="P14" s="82"/>
      <c r="S14" s="1">
        <v>242520</v>
      </c>
      <c r="T14" s="1">
        <v>306719</v>
      </c>
    </row>
    <row r="15" spans="1:20" x14ac:dyDescent="0.2">
      <c r="A15" s="80"/>
      <c r="B15" s="80"/>
      <c r="C15" s="82"/>
      <c r="D15" s="81"/>
      <c r="E15" s="80"/>
      <c r="F15" s="80"/>
      <c r="G15" s="80"/>
      <c r="H15" s="80" t="s">
        <v>261</v>
      </c>
      <c r="I15" s="81"/>
      <c r="J15" s="82"/>
      <c r="K15" s="82"/>
      <c r="L15" s="88"/>
      <c r="M15" s="88">
        <v>6.8699999999999997E-2</v>
      </c>
      <c r="N15" s="88">
        <v>4.879E-2</v>
      </c>
      <c r="O15" s="82">
        <v>1671.7</v>
      </c>
      <c r="P15" s="82">
        <v>1202.5999999999999</v>
      </c>
      <c r="S15" s="1">
        <v>304070</v>
      </c>
      <c r="T15" s="1">
        <v>314697</v>
      </c>
    </row>
    <row r="16" spans="1:20" x14ac:dyDescent="0.2">
      <c r="A16" s="120"/>
      <c r="B16" s="120"/>
      <c r="C16" s="121"/>
      <c r="D16" s="110">
        <v>150</v>
      </c>
      <c r="E16" s="120">
        <v>-8221.5</v>
      </c>
      <c r="F16" s="120" t="s">
        <v>25</v>
      </c>
      <c r="G16" s="120" t="s">
        <v>169</v>
      </c>
      <c r="H16" s="120"/>
      <c r="I16" s="110"/>
      <c r="J16" s="121">
        <v>-1213.0999999999999</v>
      </c>
      <c r="K16" s="121">
        <v>-712</v>
      </c>
      <c r="L16" s="122">
        <v>-6.0940000000000001E-2</v>
      </c>
      <c r="M16" s="122"/>
      <c r="N16" s="122">
        <v>-3.5929999999999997E-2</v>
      </c>
      <c r="O16" s="121">
        <v>-694.1</v>
      </c>
      <c r="P16" s="121">
        <v>-398.7</v>
      </c>
      <c r="Q16" s="123" t="s">
        <v>348</v>
      </c>
      <c r="S16" s="1">
        <v>304183</v>
      </c>
      <c r="T16" s="1">
        <v>314935</v>
      </c>
    </row>
    <row r="17" spans="1:20" x14ac:dyDescent="0.2">
      <c r="A17" s="120"/>
      <c r="B17" s="120"/>
      <c r="C17" s="121"/>
      <c r="D17" s="110"/>
      <c r="E17" s="120"/>
      <c r="F17" s="120"/>
      <c r="G17" s="120"/>
      <c r="H17" s="120" t="s">
        <v>166</v>
      </c>
      <c r="I17" s="110">
        <v>2074</v>
      </c>
      <c r="J17" s="121"/>
      <c r="K17" s="121"/>
      <c r="L17" s="122"/>
      <c r="M17" s="122"/>
      <c r="N17" s="122"/>
      <c r="O17" s="121"/>
      <c r="P17" s="121"/>
      <c r="Q17" s="123" t="s">
        <v>349</v>
      </c>
      <c r="S17" s="1">
        <v>304451</v>
      </c>
      <c r="T17" s="1">
        <v>314574</v>
      </c>
    </row>
    <row r="18" spans="1:20" x14ac:dyDescent="0.2">
      <c r="A18" s="120"/>
      <c r="B18" s="120"/>
      <c r="C18" s="121"/>
      <c r="D18" s="110"/>
      <c r="E18" s="120"/>
      <c r="F18" s="120"/>
      <c r="G18" s="120"/>
      <c r="H18" s="120" t="s">
        <v>167</v>
      </c>
      <c r="I18" s="110"/>
      <c r="J18" s="121"/>
      <c r="K18" s="121"/>
      <c r="L18" s="122"/>
      <c r="M18" s="122">
        <v>0.25850000000000001</v>
      </c>
      <c r="N18" s="122">
        <v>-9.6780000000000005E-2</v>
      </c>
      <c r="O18" s="121">
        <v>-2007.5</v>
      </c>
      <c r="P18" s="121">
        <v>-1211.8</v>
      </c>
      <c r="Q18" s="123"/>
      <c r="S18" s="1">
        <v>306007</v>
      </c>
      <c r="T18" s="1">
        <v>306008</v>
      </c>
    </row>
    <row r="19" spans="1:20" x14ac:dyDescent="0.2">
      <c r="A19" s="80"/>
      <c r="B19" s="80"/>
      <c r="C19" s="82"/>
      <c r="D19" s="81">
        <v>2638</v>
      </c>
      <c r="E19" s="80">
        <v>-7338.3</v>
      </c>
      <c r="F19" s="80"/>
      <c r="G19" s="80" t="s">
        <v>34</v>
      </c>
      <c r="H19" s="80"/>
      <c r="I19" s="81"/>
      <c r="J19" s="82">
        <v>712.3</v>
      </c>
      <c r="K19" s="82">
        <v>446</v>
      </c>
      <c r="L19" s="88">
        <v>3.628E-2</v>
      </c>
      <c r="M19" s="88"/>
      <c r="N19" s="88"/>
      <c r="O19" s="82"/>
      <c r="P19" s="82"/>
      <c r="S19" s="1">
        <v>306008</v>
      </c>
      <c r="T19" s="1">
        <v>309002</v>
      </c>
    </row>
    <row r="20" spans="1:20" x14ac:dyDescent="0.2">
      <c r="A20" s="80"/>
      <c r="B20" s="80"/>
      <c r="C20" s="82"/>
      <c r="D20" s="81"/>
      <c r="E20" s="80"/>
      <c r="F20" s="80"/>
      <c r="G20" s="80"/>
      <c r="H20" s="80" t="s">
        <v>35</v>
      </c>
      <c r="I20" s="81"/>
      <c r="J20" s="82"/>
      <c r="K20" s="82"/>
      <c r="L20" s="88"/>
      <c r="M20" s="88"/>
      <c r="N20" s="88"/>
      <c r="O20" s="82"/>
      <c r="P20" s="82"/>
      <c r="S20" s="1">
        <v>306008</v>
      </c>
      <c r="T20" s="1">
        <v>380011</v>
      </c>
    </row>
    <row r="21" spans="1:20" x14ac:dyDescent="0.2">
      <c r="A21" s="120"/>
      <c r="B21" s="120"/>
      <c r="C21" s="121"/>
      <c r="D21" s="110">
        <v>5400</v>
      </c>
      <c r="E21" s="120">
        <v>-6003.4</v>
      </c>
      <c r="F21" s="120" t="s">
        <v>25</v>
      </c>
      <c r="G21" s="120" t="s">
        <v>262</v>
      </c>
      <c r="H21" s="120"/>
      <c r="I21" s="110"/>
      <c r="J21" s="121">
        <v>3235.7</v>
      </c>
      <c r="K21" s="121">
        <v>2598</v>
      </c>
      <c r="L21" s="122">
        <v>0.10621999999999999</v>
      </c>
      <c r="M21" s="122"/>
      <c r="N21" s="122">
        <v>8.8510000000000005E-2</v>
      </c>
      <c r="O21" s="121">
        <v>2706.7</v>
      </c>
      <c r="P21" s="121">
        <v>2175.3000000000002</v>
      </c>
      <c r="Q21" s="123" t="s">
        <v>350</v>
      </c>
      <c r="S21" s="1">
        <v>306113</v>
      </c>
      <c r="T21" s="1">
        <v>309002</v>
      </c>
    </row>
    <row r="22" spans="1:20" x14ac:dyDescent="0.2">
      <c r="A22" s="120"/>
      <c r="B22" s="120"/>
      <c r="C22" s="121"/>
      <c r="D22" s="110"/>
      <c r="E22" s="120"/>
      <c r="F22" s="120"/>
      <c r="G22" s="120"/>
      <c r="H22" s="120" t="s">
        <v>263</v>
      </c>
      <c r="I22" s="110">
        <v>1232</v>
      </c>
      <c r="J22" s="121"/>
      <c r="K22" s="121"/>
      <c r="L22" s="122"/>
      <c r="M22" s="122"/>
      <c r="N22" s="122"/>
      <c r="O22" s="121"/>
      <c r="P22" s="121"/>
      <c r="Q22" s="123" t="s">
        <v>349</v>
      </c>
      <c r="S22" s="1">
        <v>306337</v>
      </c>
      <c r="T22" s="1">
        <v>306546</v>
      </c>
    </row>
    <row r="23" spans="1:20" x14ac:dyDescent="0.2">
      <c r="A23" s="120"/>
      <c r="B23" s="120"/>
      <c r="C23" s="121"/>
      <c r="D23" s="110"/>
      <c r="E23" s="120"/>
      <c r="F23" s="120"/>
      <c r="G23" s="120"/>
      <c r="H23" s="120" t="s">
        <v>264</v>
      </c>
      <c r="I23" s="110"/>
      <c r="J23" s="121"/>
      <c r="K23" s="121"/>
      <c r="L23" s="122"/>
      <c r="M23" s="122">
        <v>-0.22900999999999999</v>
      </c>
      <c r="N23" s="122">
        <v>-7.7329999999999996E-2</v>
      </c>
      <c r="O23" s="121">
        <v>-2310.1</v>
      </c>
      <c r="P23" s="121">
        <v>-1845.8</v>
      </c>
      <c r="Q23" s="123"/>
      <c r="S23" s="1">
        <v>306540</v>
      </c>
      <c r="T23" s="1">
        <v>306546</v>
      </c>
    </row>
    <row r="24" spans="1:20" x14ac:dyDescent="0.2">
      <c r="A24" s="80"/>
      <c r="B24" s="80"/>
      <c r="C24" s="82"/>
      <c r="D24" s="81">
        <v>5401</v>
      </c>
      <c r="E24" s="80">
        <v>-5988.8</v>
      </c>
      <c r="F24" s="80" t="s">
        <v>25</v>
      </c>
      <c r="G24" s="80" t="s">
        <v>265</v>
      </c>
      <c r="H24" s="80"/>
      <c r="I24" s="81"/>
      <c r="J24" s="82">
        <v>-824.7</v>
      </c>
      <c r="K24" s="82">
        <v>-580</v>
      </c>
      <c r="L24" s="88">
        <v>-4.0849999999999997E-2</v>
      </c>
      <c r="M24" s="88"/>
      <c r="N24" s="88">
        <v>-2.5159999999999998E-2</v>
      </c>
      <c r="O24" s="82">
        <v>-519.1</v>
      </c>
      <c r="P24" s="82">
        <v>-368.4</v>
      </c>
      <c r="S24" s="1">
        <v>306712</v>
      </c>
      <c r="T24" s="1">
        <v>306716</v>
      </c>
    </row>
    <row r="25" spans="1:20" x14ac:dyDescent="0.2">
      <c r="A25" s="80"/>
      <c r="B25" s="80"/>
      <c r="C25" s="82"/>
      <c r="D25" s="81"/>
      <c r="E25" s="80"/>
      <c r="F25" s="80"/>
      <c r="G25" s="80"/>
      <c r="H25" s="80" t="s">
        <v>266</v>
      </c>
      <c r="I25" s="81">
        <v>5024</v>
      </c>
      <c r="J25" s="82"/>
      <c r="K25" s="82"/>
      <c r="L25" s="88"/>
      <c r="M25" s="88"/>
      <c r="N25" s="88"/>
      <c r="O25" s="82"/>
      <c r="P25" s="82"/>
      <c r="S25" s="1">
        <v>306712</v>
      </c>
      <c r="T25" s="1">
        <v>306716</v>
      </c>
    </row>
    <row r="26" spans="1:20" x14ac:dyDescent="0.2">
      <c r="A26" s="80"/>
      <c r="B26" s="80"/>
      <c r="C26" s="82"/>
      <c r="D26" s="81"/>
      <c r="E26" s="80"/>
      <c r="F26" s="80"/>
      <c r="G26" s="80"/>
      <c r="H26" s="80" t="s">
        <v>267</v>
      </c>
      <c r="I26" s="81"/>
      <c r="J26" s="82"/>
      <c r="K26" s="82"/>
      <c r="L26" s="88"/>
      <c r="M26" s="88">
        <v>-0.16209000000000001</v>
      </c>
      <c r="N26" s="88">
        <v>9.6809999999999993E-2</v>
      </c>
      <c r="O26" s="82">
        <v>1884.9</v>
      </c>
      <c r="P26" s="82">
        <v>1305.2</v>
      </c>
      <c r="S26" s="1">
        <v>324072</v>
      </c>
      <c r="T26" s="1">
        <v>324073</v>
      </c>
    </row>
    <row r="27" spans="1:20" x14ac:dyDescent="0.2">
      <c r="A27" s="120"/>
      <c r="B27" s="120"/>
      <c r="C27" s="121"/>
      <c r="D27" s="110">
        <v>5462</v>
      </c>
      <c r="E27" s="120">
        <v>-4828.8</v>
      </c>
      <c r="F27" s="120" t="s">
        <v>25</v>
      </c>
      <c r="G27" s="120" t="s">
        <v>173</v>
      </c>
      <c r="H27" s="120"/>
      <c r="I27" s="110"/>
      <c r="J27" s="121">
        <v>-628</v>
      </c>
      <c r="K27" s="121">
        <v>-478</v>
      </c>
      <c r="L27" s="122">
        <v>-3.1060000000000001E-2</v>
      </c>
      <c r="M27" s="122"/>
      <c r="N27" s="122">
        <v>-2.128E-2</v>
      </c>
      <c r="O27" s="121">
        <v>-425</v>
      </c>
      <c r="P27" s="121">
        <v>-322.2</v>
      </c>
      <c r="Q27" s="123" t="s">
        <v>348</v>
      </c>
      <c r="S27" s="1">
        <v>324072</v>
      </c>
      <c r="T27" s="1">
        <v>324112</v>
      </c>
    </row>
    <row r="28" spans="1:20" x14ac:dyDescent="0.2">
      <c r="A28" s="120"/>
      <c r="B28" s="120"/>
      <c r="C28" s="121"/>
      <c r="D28" s="110"/>
      <c r="E28" s="120"/>
      <c r="F28" s="120"/>
      <c r="G28" s="120"/>
      <c r="H28" s="120" t="s">
        <v>166</v>
      </c>
      <c r="I28" s="110">
        <v>2074</v>
      </c>
      <c r="J28" s="121"/>
      <c r="K28" s="121"/>
      <c r="L28" s="122"/>
      <c r="M28" s="122"/>
      <c r="N28" s="122"/>
      <c r="O28" s="121"/>
      <c r="P28" s="121"/>
      <c r="Q28" s="123" t="s">
        <v>349</v>
      </c>
      <c r="S28" s="1">
        <v>324073</v>
      </c>
      <c r="T28" s="1">
        <v>360102</v>
      </c>
    </row>
    <row r="29" spans="1:20" x14ac:dyDescent="0.2">
      <c r="A29" s="120"/>
      <c r="B29" s="120"/>
      <c r="C29" s="121"/>
      <c r="D29" s="110"/>
      <c r="E29" s="120"/>
      <c r="F29" s="120"/>
      <c r="G29" s="120"/>
      <c r="H29" s="120" t="s">
        <v>167</v>
      </c>
      <c r="I29" s="110"/>
      <c r="J29" s="121"/>
      <c r="K29" s="121"/>
      <c r="L29" s="122"/>
      <c r="M29" s="122">
        <v>0.10113</v>
      </c>
      <c r="N29" s="122">
        <v>-9.6780000000000005E-2</v>
      </c>
      <c r="O29" s="121">
        <v>-2007.5</v>
      </c>
      <c r="P29" s="121">
        <v>-1540.2</v>
      </c>
      <c r="Q29" s="123"/>
      <c r="S29" s="1">
        <v>324100</v>
      </c>
      <c r="T29" s="1">
        <v>324102</v>
      </c>
    </row>
    <row r="30" spans="1:20" x14ac:dyDescent="0.2">
      <c r="A30" s="120"/>
      <c r="B30" s="120"/>
      <c r="C30" s="121"/>
      <c r="D30" s="110">
        <v>5474</v>
      </c>
      <c r="E30" s="120">
        <v>-4317.7</v>
      </c>
      <c r="F30" s="120"/>
      <c r="G30" s="120" t="s">
        <v>169</v>
      </c>
      <c r="H30" s="120"/>
      <c r="I30" s="110"/>
      <c r="J30" s="121">
        <v>-694.1</v>
      </c>
      <c r="K30" s="121">
        <v>-539</v>
      </c>
      <c r="L30" s="122">
        <v>-3.5929999999999997E-2</v>
      </c>
      <c r="M30" s="122"/>
      <c r="N30" s="122"/>
      <c r="O30" s="121"/>
      <c r="P30" s="121"/>
      <c r="Q30" s="123" t="s">
        <v>348</v>
      </c>
      <c r="S30" s="1">
        <v>336562</v>
      </c>
      <c r="T30" s="1">
        <v>336839</v>
      </c>
    </row>
    <row r="31" spans="1:20" x14ac:dyDescent="0.2">
      <c r="A31" s="120"/>
      <c r="B31" s="120"/>
      <c r="C31" s="121"/>
      <c r="D31" s="110"/>
      <c r="E31" s="120"/>
      <c r="F31" s="120"/>
      <c r="G31" s="120"/>
      <c r="H31" s="120" t="s">
        <v>35</v>
      </c>
      <c r="I31" s="110"/>
      <c r="J31" s="121"/>
      <c r="K31" s="121"/>
      <c r="L31" s="122"/>
      <c r="M31" s="122"/>
      <c r="N31" s="122"/>
      <c r="O31" s="121"/>
      <c r="P31" s="121"/>
      <c r="Q31" s="123" t="s">
        <v>349</v>
      </c>
      <c r="S31" s="1">
        <v>340624</v>
      </c>
      <c r="T31" s="1">
        <v>360043</v>
      </c>
    </row>
    <row r="32" spans="1:20" x14ac:dyDescent="0.2">
      <c r="A32" s="80"/>
      <c r="B32" s="80"/>
      <c r="C32" s="82"/>
      <c r="D32" s="81">
        <v>5541</v>
      </c>
      <c r="E32" s="80">
        <v>-4017.6</v>
      </c>
      <c r="F32" s="80" t="s">
        <v>25</v>
      </c>
      <c r="G32" s="80" t="s">
        <v>268</v>
      </c>
      <c r="H32" s="80"/>
      <c r="I32" s="81"/>
      <c r="J32" s="82">
        <v>2285</v>
      </c>
      <c r="K32" s="82">
        <v>2016</v>
      </c>
      <c r="L32" s="88">
        <v>6.694E-2</v>
      </c>
      <c r="M32" s="88"/>
      <c r="N32" s="88">
        <v>2.4389999999999998E-2</v>
      </c>
      <c r="O32" s="82">
        <v>1466.7</v>
      </c>
      <c r="P32" s="82">
        <v>1368.7</v>
      </c>
      <c r="Q32" s="123" t="s">
        <v>353</v>
      </c>
      <c r="S32" s="1">
        <v>346992</v>
      </c>
      <c r="T32" s="1">
        <v>360002</v>
      </c>
    </row>
    <row r="33" spans="1:20" x14ac:dyDescent="0.2">
      <c r="A33" s="80"/>
      <c r="B33" s="80"/>
      <c r="C33" s="82"/>
      <c r="D33" s="81"/>
      <c r="E33" s="80"/>
      <c r="F33" s="80"/>
      <c r="G33" s="80"/>
      <c r="H33" s="80" t="s">
        <v>269</v>
      </c>
      <c r="I33" s="81">
        <v>1190</v>
      </c>
      <c r="J33" s="82"/>
      <c r="K33" s="82"/>
      <c r="L33" s="88"/>
      <c r="M33" s="88"/>
      <c r="N33" s="88"/>
      <c r="O33" s="82"/>
      <c r="P33" s="82"/>
      <c r="Q33" s="123" t="s">
        <v>354</v>
      </c>
      <c r="S33" s="1">
        <v>360001</v>
      </c>
      <c r="T33" s="1">
        <v>360002</v>
      </c>
    </row>
    <row r="34" spans="1:20" x14ac:dyDescent="0.2">
      <c r="A34" s="80"/>
      <c r="B34" s="80"/>
      <c r="C34" s="82"/>
      <c r="D34" s="81"/>
      <c r="E34" s="80"/>
      <c r="F34" s="80"/>
      <c r="G34" s="80"/>
      <c r="H34" s="80" t="s">
        <v>270</v>
      </c>
      <c r="I34" s="81"/>
      <c r="J34" s="82"/>
      <c r="K34" s="82"/>
      <c r="L34" s="88"/>
      <c r="M34" s="88">
        <v>-0.66359999999999997</v>
      </c>
      <c r="N34" s="88">
        <v>-6.4119999999999996E-2</v>
      </c>
      <c r="O34" s="82">
        <v>-1233.0999999999999</v>
      </c>
      <c r="P34" s="82">
        <v>-975.5</v>
      </c>
      <c r="Q34" s="123"/>
      <c r="S34" s="1">
        <v>360001</v>
      </c>
      <c r="T34" s="1">
        <v>360015</v>
      </c>
    </row>
    <row r="35" spans="1:20" x14ac:dyDescent="0.2">
      <c r="A35" s="120"/>
      <c r="B35" s="120"/>
      <c r="C35" s="121"/>
      <c r="D35" s="110">
        <v>5714</v>
      </c>
      <c r="E35" s="120">
        <v>-3211.8</v>
      </c>
      <c r="F35" s="120" t="s">
        <v>25</v>
      </c>
      <c r="G35" s="120" t="s">
        <v>271</v>
      </c>
      <c r="H35" s="120"/>
      <c r="I35" s="110"/>
      <c r="J35" s="121">
        <v>-1454.6</v>
      </c>
      <c r="K35" s="121">
        <v>-1299</v>
      </c>
      <c r="L35" s="122">
        <v>-4.8439999999999997E-2</v>
      </c>
      <c r="M35" s="122"/>
      <c r="N35" s="122">
        <v>-3.875E-2</v>
      </c>
      <c r="O35" s="121">
        <v>-997.6</v>
      </c>
      <c r="P35" s="121">
        <v>-873.1</v>
      </c>
      <c r="Q35" s="123" t="s">
        <v>351</v>
      </c>
      <c r="S35" s="1">
        <v>360015</v>
      </c>
      <c r="T35" s="1">
        <v>360016</v>
      </c>
    </row>
    <row r="36" spans="1:20" x14ac:dyDescent="0.2">
      <c r="A36" s="120"/>
      <c r="B36" s="120"/>
      <c r="C36" s="121"/>
      <c r="D36" s="110"/>
      <c r="E36" s="120"/>
      <c r="F36" s="120"/>
      <c r="G36" s="120"/>
      <c r="H36" s="120" t="s">
        <v>272</v>
      </c>
      <c r="I36" s="110">
        <v>526</v>
      </c>
      <c r="J36" s="121"/>
      <c r="K36" s="121"/>
      <c r="L36" s="122"/>
      <c r="M36" s="122"/>
      <c r="N36" s="122"/>
      <c r="O36" s="121"/>
      <c r="P36" s="121"/>
      <c r="Q36" s="123" t="s">
        <v>349</v>
      </c>
      <c r="S36" s="1">
        <v>360015</v>
      </c>
      <c r="T36" s="1">
        <v>360040</v>
      </c>
    </row>
    <row r="37" spans="1:20" x14ac:dyDescent="0.2">
      <c r="A37" s="120"/>
      <c r="B37" s="120"/>
      <c r="C37" s="121"/>
      <c r="D37" s="110"/>
      <c r="E37" s="120"/>
      <c r="F37" s="120"/>
      <c r="G37" s="120"/>
      <c r="H37" s="120" t="s">
        <v>273</v>
      </c>
      <c r="I37" s="110"/>
      <c r="J37" s="121"/>
      <c r="K37" s="121"/>
      <c r="L37" s="122"/>
      <c r="M37" s="122">
        <v>0.44119999999999998</v>
      </c>
      <c r="N37" s="122">
        <v>-2.196E-2</v>
      </c>
      <c r="O37" s="121">
        <v>-1035.8</v>
      </c>
      <c r="P37" s="121">
        <v>-965.2</v>
      </c>
      <c r="Q37" s="123"/>
      <c r="S37" s="1">
        <v>360065</v>
      </c>
      <c r="T37" s="1">
        <v>360081</v>
      </c>
    </row>
    <row r="38" spans="1:20" x14ac:dyDescent="0.2">
      <c r="A38" s="120"/>
      <c r="B38" s="120"/>
      <c r="C38" s="121"/>
      <c r="D38" s="110">
        <v>5762</v>
      </c>
      <c r="E38" s="120">
        <v>-2594.6999999999998</v>
      </c>
      <c r="F38" s="120"/>
      <c r="G38" s="120" t="s">
        <v>262</v>
      </c>
      <c r="H38" s="120"/>
      <c r="I38" s="110"/>
      <c r="J38" s="121">
        <v>2706.7</v>
      </c>
      <c r="K38" s="121">
        <v>2477</v>
      </c>
      <c r="L38" s="122">
        <v>8.8510000000000005E-2</v>
      </c>
      <c r="M38" s="122"/>
      <c r="N38" s="122"/>
      <c r="O38" s="121"/>
      <c r="P38" s="121"/>
      <c r="Q38" s="123" t="s">
        <v>350</v>
      </c>
      <c r="S38" s="1">
        <v>360081</v>
      </c>
      <c r="T38" s="1">
        <v>360085</v>
      </c>
    </row>
    <row r="39" spans="1:20" x14ac:dyDescent="0.2">
      <c r="A39" s="120"/>
      <c r="B39" s="120"/>
      <c r="C39" s="121"/>
      <c r="D39" s="110"/>
      <c r="E39" s="120"/>
      <c r="F39" s="120"/>
      <c r="G39" s="120"/>
      <c r="H39" s="120" t="s">
        <v>35</v>
      </c>
      <c r="I39" s="110"/>
      <c r="J39" s="121"/>
      <c r="K39" s="121"/>
      <c r="L39" s="122"/>
      <c r="M39" s="122"/>
      <c r="N39" s="122"/>
      <c r="O39" s="121"/>
      <c r="P39" s="121"/>
      <c r="Q39" s="123" t="s">
        <v>349</v>
      </c>
      <c r="S39" s="1">
        <v>360081</v>
      </c>
      <c r="T39" s="1">
        <v>360110</v>
      </c>
    </row>
    <row r="40" spans="1:20" x14ac:dyDescent="0.2">
      <c r="A40" s="120"/>
      <c r="B40" s="120"/>
      <c r="C40" s="121"/>
      <c r="D40" s="110">
        <v>5809</v>
      </c>
      <c r="E40" s="120">
        <v>-2245.6999999999998</v>
      </c>
      <c r="F40" s="120" t="s">
        <v>25</v>
      </c>
      <c r="G40" s="120" t="s">
        <v>190</v>
      </c>
      <c r="H40" s="120"/>
      <c r="I40" s="110"/>
      <c r="J40" s="121">
        <v>2619.6999999999998</v>
      </c>
      <c r="K40" s="121">
        <v>2317</v>
      </c>
      <c r="L40" s="122">
        <v>0.13478000000000001</v>
      </c>
      <c r="M40" s="122"/>
      <c r="N40" s="122">
        <v>0.11716</v>
      </c>
      <c r="O40" s="121">
        <v>2254.1</v>
      </c>
      <c r="P40" s="121">
        <v>1991</v>
      </c>
      <c r="Q40" s="123" t="s">
        <v>352</v>
      </c>
      <c r="S40" s="1">
        <v>360081</v>
      </c>
      <c r="T40" s="1">
        <v>360662</v>
      </c>
    </row>
    <row r="41" spans="1:20" x14ac:dyDescent="0.2">
      <c r="A41" s="120"/>
      <c r="B41" s="120"/>
      <c r="C41" s="121"/>
      <c r="D41" s="110"/>
      <c r="E41" s="120"/>
      <c r="F41" s="120"/>
      <c r="G41" s="120"/>
      <c r="H41" s="120" t="s">
        <v>166</v>
      </c>
      <c r="I41" s="110">
        <v>2074</v>
      </c>
      <c r="J41" s="121"/>
      <c r="K41" s="121"/>
      <c r="L41" s="122"/>
      <c r="M41" s="122"/>
      <c r="N41" s="122"/>
      <c r="O41" s="121"/>
      <c r="P41" s="121"/>
      <c r="Q41" s="123" t="s">
        <v>349</v>
      </c>
      <c r="S41" s="1">
        <v>360085</v>
      </c>
      <c r="T41" s="1">
        <v>360110</v>
      </c>
    </row>
    <row r="42" spans="1:20" x14ac:dyDescent="0.2">
      <c r="A42" s="120"/>
      <c r="B42" s="120"/>
      <c r="C42" s="121"/>
      <c r="D42" s="110"/>
      <c r="E42" s="120"/>
      <c r="F42" s="120"/>
      <c r="G42" s="120"/>
      <c r="H42" s="120" t="s">
        <v>167</v>
      </c>
      <c r="I42" s="110"/>
      <c r="J42" s="121"/>
      <c r="K42" s="121"/>
      <c r="L42" s="122"/>
      <c r="M42" s="122">
        <v>-0.18210000000000001</v>
      </c>
      <c r="N42" s="122">
        <v>-9.6780000000000005E-2</v>
      </c>
      <c r="O42" s="121">
        <v>-2007.5</v>
      </c>
      <c r="P42" s="121">
        <v>-1790.2</v>
      </c>
      <c r="Q42" s="123"/>
      <c r="S42" s="1">
        <v>360097</v>
      </c>
      <c r="T42" s="1">
        <v>360102</v>
      </c>
    </row>
    <row r="43" spans="1:20" x14ac:dyDescent="0.2">
      <c r="A43" s="80"/>
      <c r="B43" s="80"/>
      <c r="C43" s="82"/>
      <c r="D43" s="81">
        <v>5874</v>
      </c>
      <c r="E43" s="80">
        <v>-1888.4</v>
      </c>
      <c r="F43" s="80" t="s">
        <v>25</v>
      </c>
      <c r="G43" s="80" t="s">
        <v>191</v>
      </c>
      <c r="H43" s="80"/>
      <c r="I43" s="81"/>
      <c r="J43" s="82">
        <v>2347.1999999999998</v>
      </c>
      <c r="K43" s="82">
        <v>2119</v>
      </c>
      <c r="L43" s="88">
        <v>0.12083000000000001</v>
      </c>
      <c r="M43" s="88"/>
      <c r="N43" s="88">
        <v>9.6809999999999993E-2</v>
      </c>
      <c r="O43" s="82">
        <v>1884.9</v>
      </c>
      <c r="P43" s="82">
        <v>1702.1</v>
      </c>
      <c r="S43" s="1">
        <v>360662</v>
      </c>
      <c r="T43" s="1">
        <v>382499</v>
      </c>
    </row>
    <row r="44" spans="1:20" x14ac:dyDescent="0.2">
      <c r="A44" s="80"/>
      <c r="B44" s="80"/>
      <c r="C44" s="82"/>
      <c r="D44" s="81"/>
      <c r="E44" s="80"/>
      <c r="F44" s="80"/>
      <c r="G44" s="80"/>
      <c r="H44" s="80" t="s">
        <v>274</v>
      </c>
      <c r="I44" s="81">
        <v>2271</v>
      </c>
      <c r="J44" s="82"/>
      <c r="K44" s="82"/>
      <c r="L44" s="88"/>
      <c r="M44" s="88"/>
      <c r="N44" s="88"/>
      <c r="O44" s="82"/>
      <c r="P44" s="82"/>
      <c r="S44" s="1">
        <v>380003</v>
      </c>
      <c r="T44" s="1">
        <v>380011</v>
      </c>
    </row>
    <row r="45" spans="1:20" x14ac:dyDescent="0.2">
      <c r="A45" s="80"/>
      <c r="B45" s="80"/>
      <c r="C45" s="82"/>
      <c r="D45" s="81"/>
      <c r="E45" s="80"/>
      <c r="F45" s="80"/>
      <c r="G45" s="80"/>
      <c r="H45" s="80" t="s">
        <v>275</v>
      </c>
      <c r="I45" s="81"/>
      <c r="J45" s="82"/>
      <c r="K45" s="82"/>
      <c r="L45" s="88"/>
      <c r="M45" s="88">
        <v>0.20505999999999999</v>
      </c>
      <c r="N45" s="88">
        <v>0.11716</v>
      </c>
      <c r="O45" s="82">
        <v>2254.1</v>
      </c>
      <c r="P45" s="82">
        <v>2032.9</v>
      </c>
      <c r="S45" s="1">
        <v>380011</v>
      </c>
      <c r="T45" s="1">
        <v>382035</v>
      </c>
    </row>
    <row r="46" spans="1:20" x14ac:dyDescent="0.2">
      <c r="A46" s="80"/>
      <c r="B46" s="80"/>
      <c r="C46" s="82"/>
      <c r="D46" s="81">
        <v>15186</v>
      </c>
      <c r="E46" s="80">
        <v>-919.1</v>
      </c>
      <c r="F46" s="80" t="s">
        <v>25</v>
      </c>
      <c r="G46" s="80" t="s">
        <v>282</v>
      </c>
      <c r="H46" s="80"/>
      <c r="I46" s="81"/>
      <c r="J46" s="82">
        <v>-984.4</v>
      </c>
      <c r="K46" s="82">
        <v>-956</v>
      </c>
      <c r="L46" s="88">
        <v>-3.09E-2</v>
      </c>
      <c r="M46" s="88"/>
      <c r="N46" s="88">
        <v>-2.181E-2</v>
      </c>
      <c r="O46" s="82">
        <v>-704.2</v>
      </c>
      <c r="P46" s="82">
        <v>-684.2</v>
      </c>
      <c r="S46" s="1">
        <v>380013</v>
      </c>
      <c r="T46" s="1">
        <v>380018</v>
      </c>
    </row>
    <row r="47" spans="1:20" x14ac:dyDescent="0.2">
      <c r="A47" s="80"/>
      <c r="B47" s="80"/>
      <c r="C47" s="82"/>
      <c r="D47" s="81"/>
      <c r="E47" s="80"/>
      <c r="F47" s="80"/>
      <c r="G47" s="80"/>
      <c r="H47" s="80" t="s">
        <v>283</v>
      </c>
      <c r="I47" s="81">
        <v>696</v>
      </c>
      <c r="J47" s="82"/>
      <c r="K47" s="82"/>
      <c r="L47" s="88"/>
      <c r="M47" s="88"/>
      <c r="N47" s="88"/>
      <c r="O47" s="82"/>
      <c r="P47" s="82"/>
      <c r="S47" s="1">
        <v>380014</v>
      </c>
      <c r="T47" s="1">
        <v>400356</v>
      </c>
    </row>
    <row r="48" spans="1:20" x14ac:dyDescent="0.2">
      <c r="A48" s="80"/>
      <c r="B48" s="80"/>
      <c r="C48" s="82"/>
      <c r="D48" s="81"/>
      <c r="E48" s="80"/>
      <c r="F48" s="80"/>
      <c r="G48" s="80"/>
      <c r="H48" s="80" t="s">
        <v>284</v>
      </c>
      <c r="I48" s="81"/>
      <c r="J48" s="82"/>
      <c r="K48" s="82"/>
      <c r="L48" s="88"/>
      <c r="M48" s="88">
        <v>0.44979000000000002</v>
      </c>
      <c r="N48" s="88">
        <v>-2.0209999999999999E-2</v>
      </c>
      <c r="O48" s="82">
        <v>-622.9</v>
      </c>
      <c r="P48" s="82">
        <v>-604.29999999999995</v>
      </c>
      <c r="S48" s="1">
        <v>380015</v>
      </c>
      <c r="T48" s="1">
        <v>400356</v>
      </c>
    </row>
    <row r="49" spans="1:20" x14ac:dyDescent="0.2">
      <c r="A49" s="120"/>
      <c r="B49" s="120"/>
      <c r="C49" s="121"/>
      <c r="D49" s="110">
        <v>15402</v>
      </c>
      <c r="E49" s="120">
        <v>-666.6</v>
      </c>
      <c r="F49" s="120" t="s">
        <v>25</v>
      </c>
      <c r="G49" s="120" t="s">
        <v>279</v>
      </c>
      <c r="H49" s="120"/>
      <c r="I49" s="110"/>
      <c r="J49" s="121">
        <v>-1690</v>
      </c>
      <c r="K49" s="121">
        <v>-1663</v>
      </c>
      <c r="L49" s="122">
        <v>-4.054E-2</v>
      </c>
      <c r="M49" s="122"/>
      <c r="N49" s="122">
        <v>-3.7179999999999998E-2</v>
      </c>
      <c r="O49" s="121">
        <v>-1443.6</v>
      </c>
      <c r="P49" s="121">
        <v>-1418.8</v>
      </c>
      <c r="Q49" s="123" t="s">
        <v>351</v>
      </c>
      <c r="S49" s="1">
        <v>380021</v>
      </c>
      <c r="T49" s="1">
        <v>382499</v>
      </c>
    </row>
    <row r="50" spans="1:20" x14ac:dyDescent="0.2">
      <c r="A50" s="120"/>
      <c r="B50" s="120"/>
      <c r="C50" s="121"/>
      <c r="D50" s="110"/>
      <c r="E50" s="120"/>
      <c r="F50" s="120"/>
      <c r="G50" s="120"/>
      <c r="H50" s="120" t="s">
        <v>280</v>
      </c>
      <c r="I50" s="110">
        <v>445</v>
      </c>
      <c r="J50" s="121"/>
      <c r="K50" s="121"/>
      <c r="L50" s="122"/>
      <c r="M50" s="122"/>
      <c r="N50" s="122"/>
      <c r="O50" s="121"/>
      <c r="P50" s="121"/>
      <c r="Q50" s="123" t="s">
        <v>349</v>
      </c>
      <c r="S50" s="1">
        <v>380025</v>
      </c>
      <c r="T50" s="1">
        <v>380088</v>
      </c>
    </row>
    <row r="51" spans="1:20" x14ac:dyDescent="0.2">
      <c r="A51" s="120"/>
      <c r="B51" s="120"/>
      <c r="C51" s="121"/>
      <c r="D51" s="110"/>
      <c r="E51" s="120"/>
      <c r="F51" s="120"/>
      <c r="G51" s="120"/>
      <c r="H51" s="120" t="s">
        <v>281</v>
      </c>
      <c r="I51" s="110"/>
      <c r="J51" s="121"/>
      <c r="K51" s="121"/>
      <c r="L51" s="122"/>
      <c r="M51" s="122">
        <v>-0.80871000000000004</v>
      </c>
      <c r="N51" s="122">
        <v>4.1599999999999996E-3</v>
      </c>
      <c r="O51" s="121">
        <v>304.7</v>
      </c>
      <c r="P51" s="121">
        <v>301.89999999999998</v>
      </c>
      <c r="Q51" s="123"/>
      <c r="S51" s="1">
        <v>382035</v>
      </c>
      <c r="T51" s="1">
        <v>382766</v>
      </c>
    </row>
    <row r="52" spans="1:20" x14ac:dyDescent="0.2">
      <c r="A52" s="120"/>
      <c r="B52" s="120"/>
      <c r="C52" s="121"/>
      <c r="D52" s="110">
        <v>15525</v>
      </c>
      <c r="E52" s="120">
        <v>-393.6</v>
      </c>
      <c r="F52" s="120"/>
      <c r="G52" s="120" t="s">
        <v>190</v>
      </c>
      <c r="H52" s="120"/>
      <c r="I52" s="110"/>
      <c r="J52" s="121">
        <v>2254.1</v>
      </c>
      <c r="K52" s="121">
        <v>2208</v>
      </c>
      <c r="L52" s="122">
        <v>0.11716</v>
      </c>
      <c r="M52" s="122"/>
      <c r="N52" s="122"/>
      <c r="O52" s="121"/>
      <c r="P52" s="121"/>
      <c r="Q52" s="123" t="s">
        <v>352</v>
      </c>
    </row>
    <row r="53" spans="1:20" x14ac:dyDescent="0.2">
      <c r="A53" s="120"/>
      <c r="B53" s="120"/>
      <c r="C53" s="121"/>
      <c r="D53" s="110"/>
      <c r="E53" s="120"/>
      <c r="F53" s="120"/>
      <c r="G53" s="120"/>
      <c r="H53" s="120" t="s">
        <v>35</v>
      </c>
      <c r="I53" s="110"/>
      <c r="J53" s="121"/>
      <c r="K53" s="121"/>
      <c r="L53" s="122"/>
      <c r="M53" s="122"/>
      <c r="N53" s="122"/>
      <c r="O53" s="121"/>
      <c r="P53" s="121"/>
      <c r="Q53" s="123" t="s">
        <v>349</v>
      </c>
    </row>
    <row r="54" spans="1:20" x14ac:dyDescent="0.2">
      <c r="A54" s="120"/>
      <c r="B54" s="120"/>
      <c r="C54" s="121"/>
      <c r="D54" s="110">
        <v>15601</v>
      </c>
      <c r="E54" s="120">
        <v>-178.3</v>
      </c>
      <c r="F54" s="120" t="s">
        <v>25</v>
      </c>
      <c r="G54" s="120" t="s">
        <v>288</v>
      </c>
      <c r="H54" s="120"/>
      <c r="I54" s="110"/>
      <c r="J54" s="121">
        <v>837.1</v>
      </c>
      <c r="K54" s="121">
        <v>830</v>
      </c>
      <c r="L54" s="122">
        <v>3.9750000000000001E-2</v>
      </c>
      <c r="M54" s="122"/>
      <c r="N54" s="122">
        <v>1.8079999999999999E-2</v>
      </c>
      <c r="O54" s="121">
        <v>627</v>
      </c>
      <c r="P54" s="121">
        <v>623.70000000000005</v>
      </c>
      <c r="Q54" s="123" t="s">
        <v>351</v>
      </c>
    </row>
    <row r="55" spans="1:20" x14ac:dyDescent="0.2">
      <c r="A55" s="120"/>
      <c r="B55" s="120"/>
      <c r="C55" s="121"/>
      <c r="D55" s="110"/>
      <c r="E55" s="120"/>
      <c r="F55" s="120"/>
      <c r="G55" s="120"/>
      <c r="H55" s="120" t="s">
        <v>289</v>
      </c>
      <c r="I55" s="110">
        <v>557</v>
      </c>
      <c r="J55" s="121"/>
      <c r="K55" s="121"/>
      <c r="L55" s="122"/>
      <c r="M55" s="122"/>
      <c r="N55" s="122"/>
      <c r="O55" s="121"/>
      <c r="P55" s="121"/>
      <c r="Q55" s="123" t="s">
        <v>349</v>
      </c>
    </row>
    <row r="56" spans="1:20" x14ac:dyDescent="0.2">
      <c r="A56" s="120"/>
      <c r="B56" s="120"/>
      <c r="C56" s="121"/>
      <c r="D56" s="110"/>
      <c r="E56" s="120"/>
      <c r="F56" s="120"/>
      <c r="G56" s="120"/>
      <c r="H56" s="120" t="s">
        <v>290</v>
      </c>
      <c r="I56" s="110"/>
      <c r="J56" s="121"/>
      <c r="K56" s="121"/>
      <c r="L56" s="122"/>
      <c r="M56" s="122">
        <v>0.26972000000000002</v>
      </c>
      <c r="N56" s="122">
        <v>8.0329999999999999E-2</v>
      </c>
      <c r="O56" s="121">
        <v>779.1</v>
      </c>
      <c r="P56" s="121">
        <v>764.8</v>
      </c>
      <c r="Q56" s="123"/>
    </row>
    <row r="57" spans="1:20" x14ac:dyDescent="0.2">
      <c r="A57" s="80"/>
      <c r="B57" s="80"/>
      <c r="C57" s="82"/>
      <c r="D57" s="81">
        <v>15632</v>
      </c>
      <c r="E57" s="80">
        <v>-67.7</v>
      </c>
      <c r="F57" s="80" t="s">
        <v>25</v>
      </c>
      <c r="G57" s="80" t="s">
        <v>276</v>
      </c>
      <c r="H57" s="80"/>
      <c r="I57" s="81"/>
      <c r="J57" s="82">
        <v>2604.8000000000002</v>
      </c>
      <c r="K57" s="82">
        <v>2598.1</v>
      </c>
      <c r="L57" s="88">
        <v>9.8860000000000003E-2</v>
      </c>
      <c r="M57" s="88"/>
      <c r="N57" s="88">
        <v>7.5649999999999995E-2</v>
      </c>
      <c r="O57" s="82">
        <v>1895.2</v>
      </c>
      <c r="P57" s="82">
        <v>1890.1</v>
      </c>
    </row>
    <row r="58" spans="1:20" x14ac:dyDescent="0.2">
      <c r="A58" s="80"/>
      <c r="B58" s="80"/>
      <c r="C58" s="82"/>
      <c r="D58" s="81"/>
      <c r="E58" s="80"/>
      <c r="F58" s="80"/>
      <c r="G58" s="80"/>
      <c r="H58" s="80" t="s">
        <v>277</v>
      </c>
      <c r="I58" s="81">
        <v>421</v>
      </c>
      <c r="J58" s="82"/>
      <c r="K58" s="82"/>
      <c r="L58" s="88"/>
      <c r="M58" s="88"/>
      <c r="N58" s="88"/>
      <c r="O58" s="82"/>
      <c r="P58" s="82"/>
    </row>
    <row r="59" spans="1:20" x14ac:dyDescent="0.2">
      <c r="A59" s="80"/>
      <c r="B59" s="80"/>
      <c r="C59" s="82"/>
      <c r="D59" s="81"/>
      <c r="E59" s="80"/>
      <c r="F59" s="80"/>
      <c r="G59" s="80"/>
      <c r="H59" s="80" t="s">
        <v>278</v>
      </c>
      <c r="I59" s="81"/>
      <c r="J59" s="82"/>
      <c r="K59" s="82"/>
      <c r="L59" s="88"/>
      <c r="M59" s="88">
        <v>0.26217000000000001</v>
      </c>
      <c r="N59" s="88">
        <v>8.8510000000000005E-2</v>
      </c>
      <c r="O59" s="82">
        <v>2706.7</v>
      </c>
      <c r="P59" s="82">
        <v>2700.7</v>
      </c>
    </row>
    <row r="60" spans="1:20" x14ac:dyDescent="0.2">
      <c r="A60" s="120"/>
      <c r="B60" s="120"/>
      <c r="C60" s="121"/>
      <c r="D60" s="110">
        <v>15677</v>
      </c>
      <c r="E60" s="120">
        <v>50.5</v>
      </c>
      <c r="F60" s="120" t="s">
        <v>25</v>
      </c>
      <c r="G60" s="120" t="s">
        <v>291</v>
      </c>
      <c r="H60" s="120"/>
      <c r="I60" s="110"/>
      <c r="J60" s="121">
        <v>838</v>
      </c>
      <c r="K60" s="121">
        <v>840</v>
      </c>
      <c r="L60" s="122">
        <v>3.9789999999999999E-2</v>
      </c>
      <c r="M60" s="122"/>
      <c r="N60" s="122">
        <v>1.8100000000000002E-2</v>
      </c>
      <c r="O60" s="121">
        <v>627.6</v>
      </c>
      <c r="P60" s="121">
        <v>628.5</v>
      </c>
      <c r="Q60" s="123" t="s">
        <v>351</v>
      </c>
    </row>
    <row r="61" spans="1:20" x14ac:dyDescent="0.2">
      <c r="A61" s="120"/>
      <c r="B61" s="120"/>
      <c r="C61" s="121"/>
      <c r="D61" s="110"/>
      <c r="E61" s="120"/>
      <c r="F61" s="120"/>
      <c r="G61" s="120"/>
      <c r="H61" s="120" t="s">
        <v>289</v>
      </c>
      <c r="I61" s="110">
        <v>557</v>
      </c>
      <c r="J61" s="121"/>
      <c r="K61" s="121"/>
      <c r="L61" s="122"/>
      <c r="M61" s="122"/>
      <c r="N61" s="122"/>
      <c r="O61" s="121"/>
      <c r="P61" s="121"/>
      <c r="Q61" s="123" t="s">
        <v>349</v>
      </c>
    </row>
    <row r="62" spans="1:20" x14ac:dyDescent="0.2">
      <c r="A62" s="120"/>
      <c r="B62" s="120"/>
      <c r="C62" s="121"/>
      <c r="D62" s="110"/>
      <c r="E62" s="120"/>
      <c r="F62" s="120"/>
      <c r="G62" s="120"/>
      <c r="H62" s="120" t="s">
        <v>290</v>
      </c>
      <c r="I62" s="110"/>
      <c r="J62" s="121"/>
      <c r="K62" s="121"/>
      <c r="L62" s="122"/>
      <c r="M62" s="122">
        <v>0.27000999999999997</v>
      </c>
      <c r="N62" s="122">
        <v>8.0329999999999999E-2</v>
      </c>
      <c r="O62" s="121">
        <v>779.1</v>
      </c>
      <c r="P62" s="121">
        <v>783.1</v>
      </c>
      <c r="Q62" s="123"/>
    </row>
    <row r="63" spans="1:20" x14ac:dyDescent="0.2">
      <c r="A63" s="120"/>
      <c r="B63" s="120"/>
      <c r="C63" s="121"/>
      <c r="D63" s="110">
        <v>25435</v>
      </c>
      <c r="E63" s="120">
        <v>552.20000000000005</v>
      </c>
      <c r="F63" s="120" t="s">
        <v>25</v>
      </c>
      <c r="G63" s="120" t="s">
        <v>285</v>
      </c>
      <c r="H63" s="120"/>
      <c r="I63" s="110"/>
      <c r="J63" s="121">
        <v>1308.4000000000001</v>
      </c>
      <c r="K63" s="121">
        <v>1326.5</v>
      </c>
      <c r="L63" s="122">
        <v>3.2829999999999998E-2</v>
      </c>
      <c r="M63" s="122"/>
      <c r="N63" s="122">
        <v>8.6400000000000001E-3</v>
      </c>
      <c r="O63" s="121">
        <v>366.8</v>
      </c>
      <c r="P63" s="121">
        <v>371.5</v>
      </c>
      <c r="Q63" s="123" t="s">
        <v>351</v>
      </c>
    </row>
    <row r="64" spans="1:20" x14ac:dyDescent="0.2">
      <c r="A64" s="120"/>
      <c r="B64" s="120"/>
      <c r="C64" s="121"/>
      <c r="D64" s="110"/>
      <c r="E64" s="120"/>
      <c r="F64" s="120"/>
      <c r="G64" s="120"/>
      <c r="H64" s="120" t="s">
        <v>286</v>
      </c>
      <c r="I64" s="110">
        <v>447</v>
      </c>
      <c r="J64" s="121"/>
      <c r="K64" s="121"/>
      <c r="L64" s="122"/>
      <c r="M64" s="122"/>
      <c r="N64" s="122"/>
      <c r="O64" s="121"/>
      <c r="P64" s="121"/>
      <c r="Q64" s="123" t="s">
        <v>349</v>
      </c>
    </row>
    <row r="65" spans="1:17" x14ac:dyDescent="0.2">
      <c r="A65" s="120"/>
      <c r="B65" s="120"/>
      <c r="C65" s="121"/>
      <c r="D65" s="110"/>
      <c r="E65" s="120"/>
      <c r="F65" s="120"/>
      <c r="G65" s="120"/>
      <c r="H65" s="120" t="s">
        <v>287</v>
      </c>
      <c r="I65" s="110"/>
      <c r="J65" s="121"/>
      <c r="K65" s="121"/>
      <c r="L65" s="122"/>
      <c r="M65" s="122">
        <v>0.65061000000000002</v>
      </c>
      <c r="N65" s="122">
        <v>3.7179999999999998E-2</v>
      </c>
      <c r="O65" s="121">
        <v>1447.3</v>
      </c>
      <c r="P65" s="121">
        <v>1467.8</v>
      </c>
      <c r="Q65" s="123"/>
    </row>
    <row r="66" spans="1:17" x14ac:dyDescent="0.2">
      <c r="A66" s="80"/>
      <c r="B66" s="80"/>
      <c r="C66" s="82"/>
      <c r="D66" s="81">
        <v>26081</v>
      </c>
      <c r="E66" s="80">
        <v>1993</v>
      </c>
      <c r="F66" s="80" t="s">
        <v>25</v>
      </c>
      <c r="G66" s="80" t="s">
        <v>294</v>
      </c>
      <c r="H66" s="80"/>
      <c r="I66" s="81"/>
      <c r="J66" s="82">
        <v>1849.1</v>
      </c>
      <c r="K66" s="82">
        <v>1958.9</v>
      </c>
      <c r="L66" s="88">
        <v>5.5109999999999999E-2</v>
      </c>
      <c r="M66" s="88"/>
      <c r="N66" s="88">
        <v>4.879E-2</v>
      </c>
      <c r="O66" s="82">
        <v>1671.7</v>
      </c>
      <c r="P66" s="82">
        <v>1768.9</v>
      </c>
    </row>
    <row r="67" spans="1:17" x14ac:dyDescent="0.2">
      <c r="A67" s="80"/>
      <c r="B67" s="80"/>
      <c r="C67" s="82"/>
      <c r="D67" s="81"/>
      <c r="E67" s="80"/>
      <c r="F67" s="80"/>
      <c r="G67" s="80"/>
      <c r="H67" s="80" t="s">
        <v>295</v>
      </c>
      <c r="I67" s="81">
        <v>2018</v>
      </c>
      <c r="J67" s="82"/>
      <c r="K67" s="82"/>
      <c r="L67" s="88"/>
      <c r="M67" s="88"/>
      <c r="N67" s="88"/>
      <c r="O67" s="82"/>
      <c r="P67" s="82"/>
    </row>
    <row r="68" spans="1:17" x14ac:dyDescent="0.2">
      <c r="A68" s="80"/>
      <c r="B68" s="80"/>
      <c r="C68" s="82"/>
      <c r="D68" s="81"/>
      <c r="E68" s="80"/>
      <c r="F68" s="80"/>
      <c r="G68" s="80"/>
      <c r="H68" s="80" t="s">
        <v>296</v>
      </c>
      <c r="I68" s="81"/>
      <c r="J68" s="82"/>
      <c r="K68" s="82"/>
      <c r="L68" s="88"/>
      <c r="M68" s="88">
        <v>0.15434</v>
      </c>
      <c r="N68" s="88">
        <v>4.0969999999999999E-2</v>
      </c>
      <c r="O68" s="82">
        <v>1149.0999999999999</v>
      </c>
      <c r="P68" s="82">
        <v>1230.8</v>
      </c>
    </row>
    <row r="69" spans="1:17" x14ac:dyDescent="0.2">
      <c r="A69" s="80"/>
      <c r="B69" s="80"/>
      <c r="C69" s="82"/>
      <c r="D69" s="81">
        <v>28604</v>
      </c>
      <c r="E69" s="80">
        <v>2417.8000000000002</v>
      </c>
      <c r="F69" s="80"/>
      <c r="G69" s="80" t="s">
        <v>191</v>
      </c>
      <c r="H69" s="80"/>
      <c r="I69" s="81"/>
      <c r="J69" s="82">
        <v>1884.9</v>
      </c>
      <c r="K69" s="82">
        <v>2119</v>
      </c>
      <c r="L69" s="88">
        <v>9.6809999999999993E-2</v>
      </c>
      <c r="M69" s="88"/>
      <c r="N69" s="88"/>
      <c r="O69" s="82"/>
      <c r="P69" s="82"/>
    </row>
    <row r="70" spans="1:17" x14ac:dyDescent="0.2">
      <c r="A70" s="80"/>
      <c r="B70" s="80"/>
      <c r="C70" s="82"/>
      <c r="D70" s="81"/>
      <c r="E70" s="80"/>
      <c r="F70" s="80"/>
      <c r="G70" s="80"/>
      <c r="H70" s="80" t="s">
        <v>35</v>
      </c>
      <c r="I70" s="81"/>
      <c r="J70" s="82"/>
      <c r="K70" s="82"/>
      <c r="L70" s="88"/>
      <c r="M70" s="88"/>
      <c r="N70" s="88"/>
      <c r="O70" s="82"/>
      <c r="P70" s="82"/>
    </row>
    <row r="71" spans="1:17" x14ac:dyDescent="0.2">
      <c r="A71" s="80"/>
      <c r="B71" s="80"/>
      <c r="C71" s="82"/>
      <c r="D71" s="81">
        <v>31216</v>
      </c>
      <c r="E71" s="80">
        <v>2849.2</v>
      </c>
      <c r="F71" s="80" t="s">
        <v>25</v>
      </c>
      <c r="G71" s="80" t="s">
        <v>292</v>
      </c>
      <c r="H71" s="80"/>
      <c r="I71" s="81"/>
      <c r="J71" s="82">
        <v>2491.3000000000002</v>
      </c>
      <c r="K71" s="82">
        <v>2783</v>
      </c>
      <c r="L71" s="88">
        <v>0.10238</v>
      </c>
      <c r="M71" s="88"/>
      <c r="N71" s="88">
        <v>7.7329999999999996E-2</v>
      </c>
      <c r="O71" s="82">
        <v>1725.3</v>
      </c>
      <c r="P71" s="82">
        <v>1945.6</v>
      </c>
      <c r="Q71" s="123" t="s">
        <v>355</v>
      </c>
    </row>
    <row r="72" spans="1:17" x14ac:dyDescent="0.2">
      <c r="A72" s="80"/>
      <c r="B72" s="80"/>
      <c r="C72" s="82"/>
      <c r="D72" s="81"/>
      <c r="E72" s="80"/>
      <c r="F72" s="80"/>
      <c r="G72" s="80"/>
      <c r="H72" s="80" t="s">
        <v>277</v>
      </c>
      <c r="I72" s="81">
        <v>421</v>
      </c>
      <c r="J72" s="82"/>
      <c r="K72" s="82"/>
      <c r="L72" s="88"/>
      <c r="M72" s="88"/>
      <c r="N72" s="88"/>
      <c r="O72" s="82"/>
      <c r="P72" s="82"/>
      <c r="Q72" s="123" t="s">
        <v>354</v>
      </c>
    </row>
    <row r="73" spans="1:17" x14ac:dyDescent="0.2">
      <c r="A73" s="80"/>
      <c r="B73" s="80"/>
      <c r="C73" s="82"/>
      <c r="D73" s="81"/>
      <c r="E73" s="80"/>
      <c r="F73" s="80"/>
      <c r="G73" s="80"/>
      <c r="H73" s="80" t="s">
        <v>278</v>
      </c>
      <c r="I73" s="81"/>
      <c r="J73" s="82"/>
      <c r="K73" s="82"/>
      <c r="L73" s="88"/>
      <c r="M73" s="88">
        <v>0.28300999999999998</v>
      </c>
      <c r="N73" s="88">
        <v>8.8510000000000005E-2</v>
      </c>
      <c r="O73" s="82">
        <v>2706.7</v>
      </c>
      <c r="P73" s="82">
        <v>2958.9</v>
      </c>
      <c r="Q73" s="123"/>
    </row>
    <row r="74" spans="1:17" x14ac:dyDescent="0.2">
      <c r="A74" s="80"/>
      <c r="B74" s="80"/>
      <c r="C74" s="82"/>
      <c r="D74" s="81">
        <v>31238</v>
      </c>
      <c r="E74" s="80">
        <v>2953.9</v>
      </c>
      <c r="F74" s="80" t="s">
        <v>25</v>
      </c>
      <c r="G74" s="80" t="s">
        <v>300</v>
      </c>
      <c r="H74" s="80"/>
      <c r="I74" s="81"/>
      <c r="J74" s="82">
        <v>1614.9</v>
      </c>
      <c r="K74" s="82">
        <v>1732.1</v>
      </c>
      <c r="L74" s="88">
        <v>3.9690000000000003E-2</v>
      </c>
      <c r="M74" s="88"/>
      <c r="N74" s="88">
        <v>3.3340000000000002E-2</v>
      </c>
      <c r="O74" s="82">
        <v>1436.9</v>
      </c>
      <c r="P74" s="82">
        <v>1535.4</v>
      </c>
    </row>
    <row r="75" spans="1:17" x14ac:dyDescent="0.2">
      <c r="A75" s="80"/>
      <c r="B75" s="80"/>
      <c r="C75" s="82"/>
      <c r="D75" s="81"/>
      <c r="E75" s="80"/>
      <c r="F75" s="80"/>
      <c r="G75" s="80"/>
      <c r="H75" s="80" t="s">
        <v>295</v>
      </c>
      <c r="I75" s="81">
        <v>2018</v>
      </c>
      <c r="J75" s="82"/>
      <c r="K75" s="82"/>
      <c r="L75" s="88"/>
      <c r="M75" s="88"/>
      <c r="N75" s="88"/>
      <c r="O75" s="82"/>
      <c r="P75" s="82"/>
    </row>
    <row r="76" spans="1:17" x14ac:dyDescent="0.2">
      <c r="A76" s="80"/>
      <c r="B76" s="80"/>
      <c r="C76" s="82"/>
      <c r="D76" s="81"/>
      <c r="E76" s="80"/>
      <c r="F76" s="80"/>
      <c r="G76" s="80"/>
      <c r="H76" s="80" t="s">
        <v>296</v>
      </c>
      <c r="I76" s="81"/>
      <c r="J76" s="82"/>
      <c r="K76" s="82"/>
      <c r="L76" s="88"/>
      <c r="M76" s="88">
        <v>0.15484999999999999</v>
      </c>
      <c r="N76" s="88">
        <v>4.0969999999999999E-2</v>
      </c>
      <c r="O76" s="82">
        <v>1149.0999999999999</v>
      </c>
      <c r="P76" s="82">
        <v>1270.2</v>
      </c>
    </row>
    <row r="77" spans="1:17" x14ac:dyDescent="0.2">
      <c r="A77" s="120"/>
      <c r="B77" s="120"/>
      <c r="C77" s="121"/>
      <c r="D77" s="110">
        <v>31240</v>
      </c>
      <c r="E77" s="120">
        <v>2958.4</v>
      </c>
      <c r="F77" s="120" t="s">
        <v>25</v>
      </c>
      <c r="G77" s="120" t="s">
        <v>304</v>
      </c>
      <c r="H77" s="120"/>
      <c r="I77" s="110"/>
      <c r="J77" s="121">
        <v>-1477.7</v>
      </c>
      <c r="K77" s="121">
        <v>-1593.4</v>
      </c>
      <c r="L77" s="122">
        <v>-3.9120000000000002E-2</v>
      </c>
      <c r="M77" s="122"/>
      <c r="N77" s="122">
        <v>-2.196E-2</v>
      </c>
      <c r="O77" s="121">
        <v>-1035.8</v>
      </c>
      <c r="P77" s="121">
        <v>-1100.7</v>
      </c>
      <c r="Q77" s="123" t="s">
        <v>351</v>
      </c>
    </row>
    <row r="78" spans="1:17" x14ac:dyDescent="0.2">
      <c r="A78" s="120"/>
      <c r="B78" s="120"/>
      <c r="C78" s="121"/>
      <c r="D78" s="110"/>
      <c r="E78" s="120"/>
      <c r="F78" s="120"/>
      <c r="G78" s="120"/>
      <c r="H78" s="120" t="s">
        <v>305</v>
      </c>
      <c r="I78" s="110">
        <v>488</v>
      </c>
      <c r="J78" s="121"/>
      <c r="K78" s="121"/>
      <c r="L78" s="122"/>
      <c r="M78" s="122"/>
      <c r="N78" s="122"/>
      <c r="O78" s="121"/>
      <c r="P78" s="121"/>
      <c r="Q78" s="123" t="s">
        <v>349</v>
      </c>
    </row>
    <row r="79" spans="1:17" x14ac:dyDescent="0.2">
      <c r="A79" s="120"/>
      <c r="B79" s="120"/>
      <c r="C79" s="121"/>
      <c r="D79" s="110"/>
      <c r="E79" s="120"/>
      <c r="F79" s="120"/>
      <c r="G79" s="120"/>
      <c r="H79" s="120" t="s">
        <v>306</v>
      </c>
      <c r="I79" s="110"/>
      <c r="J79" s="121"/>
      <c r="K79" s="121"/>
      <c r="L79" s="122"/>
      <c r="M79" s="122">
        <v>0.44295000000000001</v>
      </c>
      <c r="N79" s="122">
        <v>-3.875E-2</v>
      </c>
      <c r="O79" s="121">
        <v>-997.6</v>
      </c>
      <c r="P79" s="121">
        <v>-1112.2</v>
      </c>
      <c r="Q79" s="123"/>
    </row>
    <row r="80" spans="1:17" x14ac:dyDescent="0.2">
      <c r="A80" s="80"/>
      <c r="B80" s="80"/>
      <c r="C80" s="82"/>
      <c r="D80" s="81">
        <v>31248</v>
      </c>
      <c r="E80" s="80">
        <v>3039</v>
      </c>
      <c r="F80" s="80" t="s">
        <v>25</v>
      </c>
      <c r="G80" s="80" t="s">
        <v>297</v>
      </c>
      <c r="H80" s="80"/>
      <c r="I80" s="81"/>
      <c r="J80" s="82">
        <v>-2268.9</v>
      </c>
      <c r="K80" s="82">
        <v>-2575.6</v>
      </c>
      <c r="L80" s="88">
        <v>-0.10094</v>
      </c>
      <c r="M80" s="88"/>
      <c r="N80" s="88">
        <v>-6.2810000000000005E-2</v>
      </c>
      <c r="O80" s="82">
        <v>-1344.9</v>
      </c>
      <c r="P80" s="82">
        <v>-1535.7</v>
      </c>
    </row>
    <row r="81" spans="1:17" x14ac:dyDescent="0.2">
      <c r="A81" s="80"/>
      <c r="B81" s="80"/>
      <c r="C81" s="82"/>
      <c r="D81" s="81"/>
      <c r="E81" s="80"/>
      <c r="F81" s="80"/>
      <c r="G81" s="80"/>
      <c r="H81" s="80" t="s">
        <v>298</v>
      </c>
      <c r="I81" s="81">
        <v>3525</v>
      </c>
      <c r="J81" s="82"/>
      <c r="K81" s="82"/>
      <c r="L81" s="88"/>
      <c r="M81" s="88"/>
      <c r="N81" s="88"/>
      <c r="O81" s="82"/>
      <c r="P81" s="82"/>
    </row>
    <row r="82" spans="1:17" x14ac:dyDescent="0.2">
      <c r="A82" s="80"/>
      <c r="B82" s="80"/>
      <c r="C82" s="82"/>
      <c r="D82" s="81"/>
      <c r="E82" s="80"/>
      <c r="F82" s="80"/>
      <c r="G82" s="80"/>
      <c r="H82" s="80" t="s">
        <v>299</v>
      </c>
      <c r="I82" s="81"/>
      <c r="J82" s="82"/>
      <c r="K82" s="82"/>
      <c r="L82" s="88"/>
      <c r="M82" s="88">
        <v>-0.72128000000000003</v>
      </c>
      <c r="N82" s="88">
        <v>5.2859999999999997E-2</v>
      </c>
      <c r="O82" s="82">
        <v>1281.0999999999999</v>
      </c>
      <c r="P82" s="82">
        <v>1441.7</v>
      </c>
    </row>
    <row r="83" spans="1:17" x14ac:dyDescent="0.2">
      <c r="A83" s="80"/>
      <c r="B83" s="80"/>
      <c r="C83" s="82"/>
      <c r="D83" s="81">
        <v>31275</v>
      </c>
      <c r="E83" s="80">
        <v>3446.7</v>
      </c>
      <c r="F83" s="80" t="s">
        <v>25</v>
      </c>
      <c r="G83" s="80" t="s">
        <v>293</v>
      </c>
      <c r="H83" s="80"/>
      <c r="I83" s="81"/>
      <c r="J83" s="82">
        <v>-3076.1</v>
      </c>
      <c r="K83" s="82">
        <v>-3429</v>
      </c>
      <c r="L83" s="88">
        <v>-0.10238</v>
      </c>
      <c r="M83" s="88"/>
      <c r="N83" s="88">
        <v>-7.7329999999999996E-2</v>
      </c>
      <c r="O83" s="82">
        <v>-2310.1</v>
      </c>
      <c r="P83" s="82">
        <v>-2576.6</v>
      </c>
      <c r="Q83" s="123" t="s">
        <v>353</v>
      </c>
    </row>
    <row r="84" spans="1:17" x14ac:dyDescent="0.2">
      <c r="A84" s="80"/>
      <c r="B84" s="80"/>
      <c r="C84" s="82"/>
      <c r="D84" s="81"/>
      <c r="E84" s="80"/>
      <c r="F84" s="80"/>
      <c r="G84" s="80"/>
      <c r="H84" s="80" t="s">
        <v>277</v>
      </c>
      <c r="I84" s="81">
        <v>421</v>
      </c>
      <c r="J84" s="82"/>
      <c r="K84" s="82"/>
      <c r="L84" s="88"/>
      <c r="M84" s="88"/>
      <c r="N84" s="88"/>
      <c r="O84" s="82"/>
      <c r="P84" s="82"/>
      <c r="Q84" s="123" t="s">
        <v>354</v>
      </c>
    </row>
    <row r="85" spans="1:17" x14ac:dyDescent="0.2">
      <c r="A85" s="80"/>
      <c r="B85" s="80"/>
      <c r="C85" s="82"/>
      <c r="D85" s="81"/>
      <c r="E85" s="80"/>
      <c r="F85" s="80"/>
      <c r="G85" s="80"/>
      <c r="H85" s="80" t="s">
        <v>278</v>
      </c>
      <c r="I85" s="81"/>
      <c r="J85" s="82"/>
      <c r="K85" s="82"/>
      <c r="L85" s="88"/>
      <c r="M85" s="88">
        <v>-0.28300999999999998</v>
      </c>
      <c r="N85" s="88">
        <v>8.8510000000000005E-2</v>
      </c>
      <c r="O85" s="82">
        <v>2706.7</v>
      </c>
      <c r="P85" s="82">
        <v>3011.8</v>
      </c>
      <c r="Q85" s="123"/>
    </row>
    <row r="86" spans="1:17" x14ac:dyDescent="0.2">
      <c r="A86" s="80"/>
      <c r="B86" s="80"/>
      <c r="C86" s="82"/>
      <c r="D86" s="81">
        <v>31278</v>
      </c>
      <c r="E86" s="80">
        <v>3462</v>
      </c>
      <c r="F86" s="80" t="s">
        <v>25</v>
      </c>
      <c r="G86" s="80" t="s">
        <v>313</v>
      </c>
      <c r="H86" s="80"/>
      <c r="I86" s="81"/>
      <c r="J86" s="82">
        <v>821.6</v>
      </c>
      <c r="K86" s="82">
        <v>963</v>
      </c>
      <c r="L86" s="88">
        <v>4.0849999999999997E-2</v>
      </c>
      <c r="M86" s="88"/>
      <c r="N86" s="88">
        <v>2.5159999999999998E-2</v>
      </c>
      <c r="O86" s="82">
        <v>516</v>
      </c>
      <c r="P86" s="82">
        <v>603.1</v>
      </c>
    </row>
    <row r="87" spans="1:17" x14ac:dyDescent="0.2">
      <c r="A87" s="80"/>
      <c r="B87" s="80"/>
      <c r="C87" s="82"/>
      <c r="D87" s="81"/>
      <c r="E87" s="80"/>
      <c r="F87" s="80"/>
      <c r="G87" s="80"/>
      <c r="H87" s="80" t="s">
        <v>266</v>
      </c>
      <c r="I87" s="81">
        <v>5024</v>
      </c>
      <c r="J87" s="82"/>
      <c r="K87" s="82"/>
      <c r="L87" s="88"/>
      <c r="M87" s="88"/>
      <c r="N87" s="88"/>
      <c r="O87" s="82"/>
      <c r="P87" s="82"/>
    </row>
    <row r="88" spans="1:17" x14ac:dyDescent="0.2">
      <c r="A88" s="80"/>
      <c r="B88" s="80"/>
      <c r="C88" s="82"/>
      <c r="D88" s="81"/>
      <c r="E88" s="80"/>
      <c r="F88" s="80"/>
      <c r="G88" s="80"/>
      <c r="H88" s="80" t="s">
        <v>267</v>
      </c>
      <c r="I88" s="81"/>
      <c r="J88" s="82"/>
      <c r="K88" s="82"/>
      <c r="L88" s="88"/>
      <c r="M88" s="88">
        <v>0.16209000000000001</v>
      </c>
      <c r="N88" s="88">
        <v>9.6809999999999993E-2</v>
      </c>
      <c r="O88" s="82">
        <v>1884.9</v>
      </c>
      <c r="P88" s="82">
        <v>2220.1</v>
      </c>
    </row>
    <row r="89" spans="1:17" x14ac:dyDescent="0.2">
      <c r="A89" s="80"/>
      <c r="B89" s="80"/>
      <c r="C89" s="82"/>
      <c r="D89" s="81">
        <v>31288</v>
      </c>
      <c r="E89" s="80">
        <v>3648</v>
      </c>
      <c r="F89" s="80" t="s">
        <v>25</v>
      </c>
      <c r="G89" s="80" t="s">
        <v>310</v>
      </c>
      <c r="H89" s="80"/>
      <c r="I89" s="81"/>
      <c r="J89" s="82">
        <v>2241.6</v>
      </c>
      <c r="K89" s="82">
        <v>2598.1</v>
      </c>
      <c r="L89" s="88">
        <v>9.7720000000000001E-2</v>
      </c>
      <c r="M89" s="88"/>
      <c r="N89" s="88">
        <v>5.2859999999999997E-2</v>
      </c>
      <c r="O89" s="82">
        <v>1281.0999999999999</v>
      </c>
      <c r="P89" s="82">
        <v>1473.9</v>
      </c>
    </row>
    <row r="90" spans="1:17" x14ac:dyDescent="0.2">
      <c r="A90" s="80"/>
      <c r="B90" s="80"/>
      <c r="C90" s="82"/>
      <c r="D90" s="81"/>
      <c r="E90" s="80"/>
      <c r="F90" s="80"/>
      <c r="G90" s="80"/>
      <c r="H90" s="80" t="s">
        <v>311</v>
      </c>
      <c r="I90" s="81">
        <v>3505</v>
      </c>
      <c r="J90" s="82"/>
      <c r="K90" s="82"/>
      <c r="L90" s="88"/>
      <c r="M90" s="88"/>
      <c r="N90" s="88"/>
      <c r="O90" s="82"/>
      <c r="P90" s="82"/>
    </row>
    <row r="91" spans="1:17" x14ac:dyDescent="0.2">
      <c r="A91" s="80"/>
      <c r="B91" s="80"/>
      <c r="C91" s="82"/>
      <c r="D91" s="81"/>
      <c r="E91" s="80"/>
      <c r="F91" s="80"/>
      <c r="G91" s="80"/>
      <c r="H91" s="80" t="s">
        <v>312</v>
      </c>
      <c r="I91" s="81"/>
      <c r="J91" s="82"/>
      <c r="K91" s="82"/>
      <c r="L91" s="88"/>
      <c r="M91" s="88">
        <v>-0.71425000000000005</v>
      </c>
      <c r="N91" s="88">
        <v>-6.2810000000000005E-2</v>
      </c>
      <c r="O91" s="82">
        <v>-1344.9</v>
      </c>
      <c r="P91" s="82">
        <v>-1574</v>
      </c>
    </row>
    <row r="92" spans="1:17" x14ac:dyDescent="0.2">
      <c r="A92" s="80"/>
      <c r="B92" s="80"/>
      <c r="C92" s="82"/>
      <c r="D92" s="81">
        <v>31297</v>
      </c>
      <c r="E92" s="80">
        <v>3902.7</v>
      </c>
      <c r="F92" s="80" t="s">
        <v>25</v>
      </c>
      <c r="G92" s="80" t="s">
        <v>307</v>
      </c>
      <c r="H92" s="80"/>
      <c r="I92" s="81"/>
      <c r="J92" s="82">
        <v>-2376.5</v>
      </c>
      <c r="K92" s="82">
        <v>-2701</v>
      </c>
      <c r="L92" s="88">
        <v>-8.3140000000000006E-2</v>
      </c>
      <c r="M92" s="88"/>
      <c r="N92" s="88">
        <v>-6.4119999999999996E-2</v>
      </c>
      <c r="O92" s="82">
        <v>-1233.0999999999999</v>
      </c>
      <c r="P92" s="82">
        <v>-1483.3</v>
      </c>
      <c r="Q92" s="123" t="s">
        <v>353</v>
      </c>
    </row>
    <row r="93" spans="1:17" x14ac:dyDescent="0.2">
      <c r="A93" s="80"/>
      <c r="B93" s="80"/>
      <c r="C93" s="82"/>
      <c r="D93" s="81"/>
      <c r="E93" s="80"/>
      <c r="F93" s="80"/>
      <c r="G93" s="80"/>
      <c r="H93" s="80" t="s">
        <v>308</v>
      </c>
      <c r="I93" s="81">
        <v>1210</v>
      </c>
      <c r="J93" s="82"/>
      <c r="K93" s="82"/>
      <c r="L93" s="88"/>
      <c r="M93" s="88"/>
      <c r="N93" s="88"/>
      <c r="O93" s="82"/>
      <c r="P93" s="82"/>
      <c r="Q93" s="123" t="s">
        <v>354</v>
      </c>
    </row>
    <row r="94" spans="1:17" x14ac:dyDescent="0.2">
      <c r="A94" s="80"/>
      <c r="B94" s="80"/>
      <c r="C94" s="82"/>
      <c r="D94" s="81"/>
      <c r="E94" s="80"/>
      <c r="F94" s="80"/>
      <c r="G94" s="80"/>
      <c r="H94" s="80" t="s">
        <v>309</v>
      </c>
      <c r="I94" s="81"/>
      <c r="J94" s="82"/>
      <c r="K94" s="82"/>
      <c r="L94" s="88"/>
      <c r="M94" s="88">
        <v>-0.77961999999999998</v>
      </c>
      <c r="N94" s="88">
        <v>2.4389999999999998E-2</v>
      </c>
      <c r="O94" s="82">
        <v>1466.7</v>
      </c>
      <c r="P94" s="82">
        <v>1561.9</v>
      </c>
      <c r="Q94" s="123"/>
    </row>
    <row r="95" spans="1:17" x14ac:dyDescent="0.2">
      <c r="A95" s="80"/>
      <c r="B95" s="80"/>
      <c r="C95" s="82"/>
      <c r="D95" s="81">
        <v>31324</v>
      </c>
      <c r="E95" s="80">
        <v>4448</v>
      </c>
      <c r="F95" s="80" t="s">
        <v>25</v>
      </c>
      <c r="G95" s="80" t="s">
        <v>314</v>
      </c>
      <c r="H95" s="80"/>
      <c r="I95" s="81"/>
      <c r="J95" s="82">
        <v>-1468</v>
      </c>
      <c r="K95" s="82">
        <v>-1732.1</v>
      </c>
      <c r="L95" s="88">
        <v>-5.9369999999999999E-2</v>
      </c>
      <c r="M95" s="88"/>
      <c r="N95" s="88">
        <v>-3.6580000000000001E-2</v>
      </c>
      <c r="O95" s="82">
        <v>-787.2</v>
      </c>
      <c r="P95" s="82">
        <v>-949.9</v>
      </c>
    </row>
    <row r="96" spans="1:17" x14ac:dyDescent="0.2">
      <c r="A96" s="80"/>
      <c r="B96" s="80"/>
      <c r="C96" s="82"/>
      <c r="D96" s="81"/>
      <c r="E96" s="80"/>
      <c r="F96" s="80"/>
      <c r="G96" s="80"/>
      <c r="H96" s="80" t="s">
        <v>263</v>
      </c>
      <c r="I96" s="81">
        <v>1232</v>
      </c>
      <c r="J96" s="82"/>
      <c r="K96" s="82"/>
      <c r="L96" s="88"/>
      <c r="M96" s="88"/>
      <c r="N96" s="88"/>
      <c r="O96" s="82"/>
      <c r="P96" s="82"/>
    </row>
    <row r="97" spans="1:17" x14ac:dyDescent="0.2">
      <c r="A97" s="80"/>
      <c r="B97" s="80"/>
      <c r="C97" s="82"/>
      <c r="D97" s="81"/>
      <c r="E97" s="80"/>
      <c r="F97" s="80"/>
      <c r="G97" s="80"/>
      <c r="H97" s="80" t="s">
        <v>264</v>
      </c>
      <c r="I97" s="81"/>
      <c r="J97" s="82"/>
      <c r="K97" s="82"/>
      <c r="L97" s="88"/>
      <c r="M97" s="88">
        <v>0.29471000000000003</v>
      </c>
      <c r="N97" s="88">
        <v>-7.7329999999999996E-2</v>
      </c>
      <c r="O97" s="82">
        <v>-2310.1</v>
      </c>
      <c r="P97" s="82">
        <v>-2654.1</v>
      </c>
    </row>
    <row r="98" spans="1:17" x14ac:dyDescent="0.2">
      <c r="A98" s="80"/>
      <c r="B98" s="80"/>
      <c r="C98" s="82"/>
      <c r="D98" s="81">
        <v>31354</v>
      </c>
      <c r="E98" s="80">
        <v>4917.8</v>
      </c>
      <c r="F98" s="80" t="s">
        <v>25</v>
      </c>
      <c r="G98" s="80" t="s">
        <v>301</v>
      </c>
      <c r="H98" s="80"/>
      <c r="I98" s="81"/>
      <c r="J98" s="82">
        <v>1775.3</v>
      </c>
      <c r="K98" s="82">
        <v>2016</v>
      </c>
      <c r="L98" s="88">
        <v>4.8939999999999997E-2</v>
      </c>
      <c r="M98" s="88"/>
      <c r="N98" s="88">
        <v>1.3310000000000001E-2</v>
      </c>
      <c r="O98" s="82">
        <v>1115.7</v>
      </c>
      <c r="P98" s="82">
        <v>1181.0999999999999</v>
      </c>
      <c r="Q98" s="123" t="s">
        <v>353</v>
      </c>
    </row>
    <row r="99" spans="1:17" x14ac:dyDescent="0.2">
      <c r="A99" s="80"/>
      <c r="B99" s="80"/>
      <c r="C99" s="82"/>
      <c r="D99" s="81"/>
      <c r="E99" s="80"/>
      <c r="F99" s="80"/>
      <c r="G99" s="80"/>
      <c r="H99" s="80" t="s">
        <v>302</v>
      </c>
      <c r="I99" s="81">
        <v>1229</v>
      </c>
      <c r="J99" s="82"/>
      <c r="K99" s="82"/>
      <c r="L99" s="88"/>
      <c r="M99" s="88"/>
      <c r="N99" s="88"/>
      <c r="O99" s="82"/>
      <c r="P99" s="82"/>
      <c r="Q99" s="123" t="s">
        <v>354</v>
      </c>
    </row>
    <row r="100" spans="1:17" x14ac:dyDescent="0.2">
      <c r="A100" s="80"/>
      <c r="B100" s="80"/>
      <c r="C100" s="82"/>
      <c r="D100" s="81"/>
      <c r="E100" s="80"/>
      <c r="F100" s="80"/>
      <c r="G100" s="80"/>
      <c r="H100" s="80" t="s">
        <v>303</v>
      </c>
      <c r="I100" s="81"/>
      <c r="J100" s="82"/>
      <c r="K100" s="82"/>
      <c r="L100" s="88"/>
      <c r="M100" s="88">
        <v>-0.55662</v>
      </c>
      <c r="N100" s="88">
        <v>-6.4030000000000004E-2</v>
      </c>
      <c r="O100" s="82">
        <v>-1185</v>
      </c>
      <c r="P100" s="82">
        <v>-1499.9</v>
      </c>
      <c r="Q100" s="123"/>
    </row>
    <row r="101" spans="1:17" x14ac:dyDescent="0.2">
      <c r="A101" s="120"/>
      <c r="B101" s="120"/>
      <c r="C101" s="121"/>
      <c r="D101" s="110">
        <v>31444</v>
      </c>
      <c r="E101" s="120">
        <v>5479.6</v>
      </c>
      <c r="F101" s="120"/>
      <c r="G101" s="120" t="s">
        <v>318</v>
      </c>
      <c r="H101" s="120"/>
      <c r="I101" s="110"/>
      <c r="J101" s="121">
        <v>1447.3</v>
      </c>
      <c r="K101" s="121">
        <v>1651</v>
      </c>
      <c r="L101" s="122">
        <v>3.7179999999999998E-2</v>
      </c>
      <c r="M101" s="122"/>
      <c r="N101" s="122"/>
      <c r="O101" s="121"/>
      <c r="P101" s="121"/>
      <c r="Q101" s="123" t="s">
        <v>351</v>
      </c>
    </row>
    <row r="102" spans="1:17" x14ac:dyDescent="0.2">
      <c r="A102" s="120"/>
      <c r="B102" s="120"/>
      <c r="C102" s="121"/>
      <c r="D102" s="110"/>
      <c r="E102" s="120"/>
      <c r="F102" s="120"/>
      <c r="G102" s="120"/>
      <c r="H102" s="120" t="s">
        <v>35</v>
      </c>
      <c r="I102" s="110"/>
      <c r="J102" s="121"/>
      <c r="K102" s="121"/>
      <c r="L102" s="122"/>
      <c r="M102" s="122"/>
      <c r="N102" s="122"/>
      <c r="O102" s="121"/>
      <c r="P102" s="121"/>
      <c r="Q102" s="123" t="s">
        <v>349</v>
      </c>
    </row>
    <row r="103" spans="1:17" x14ac:dyDescent="0.2">
      <c r="A103" s="80"/>
      <c r="B103" s="80"/>
      <c r="C103" s="82"/>
      <c r="D103" s="81">
        <v>31526</v>
      </c>
      <c r="E103" s="80">
        <v>5668.7</v>
      </c>
      <c r="F103" s="80" t="s">
        <v>25</v>
      </c>
      <c r="G103" s="80" t="s">
        <v>26</v>
      </c>
      <c r="H103" s="80"/>
      <c r="I103" s="81"/>
      <c r="J103" s="82">
        <v>1926.9</v>
      </c>
      <c r="K103" s="82">
        <v>2598</v>
      </c>
      <c r="L103" s="88">
        <v>0.11838</v>
      </c>
      <c r="M103" s="88"/>
      <c r="N103" s="88">
        <v>7.5670000000000001E-2</v>
      </c>
      <c r="O103" s="82">
        <v>1163.0999999999999</v>
      </c>
      <c r="P103" s="82">
        <v>1592</v>
      </c>
      <c r="Q103" s="123" t="s">
        <v>356</v>
      </c>
    </row>
    <row r="104" spans="1:17" x14ac:dyDescent="0.2">
      <c r="A104" s="80"/>
      <c r="B104" s="80"/>
      <c r="C104" s="82"/>
      <c r="D104" s="81"/>
      <c r="E104" s="80"/>
      <c r="F104" s="80"/>
      <c r="G104" s="80"/>
      <c r="H104" s="80" t="s">
        <v>27</v>
      </c>
      <c r="I104" s="81">
        <v>2700</v>
      </c>
      <c r="J104" s="82"/>
      <c r="K104" s="82"/>
      <c r="L104" s="88"/>
      <c r="M104" s="88"/>
      <c r="N104" s="88"/>
      <c r="O104" s="82"/>
      <c r="P104" s="82"/>
      <c r="Q104" s="123" t="s">
        <v>354</v>
      </c>
    </row>
    <row r="105" spans="1:17" x14ac:dyDescent="0.2">
      <c r="A105" s="80"/>
      <c r="B105" s="80"/>
      <c r="C105" s="82"/>
      <c r="D105" s="81"/>
      <c r="E105" s="80"/>
      <c r="F105" s="80"/>
      <c r="G105" s="80"/>
      <c r="H105" s="80" t="s">
        <v>28</v>
      </c>
      <c r="I105" s="81"/>
      <c r="J105" s="82"/>
      <c r="K105" s="82"/>
      <c r="L105" s="88"/>
      <c r="M105" s="88">
        <v>0.73897999999999997</v>
      </c>
      <c r="N105" s="88">
        <v>5.7790000000000001E-2</v>
      </c>
      <c r="O105" s="82">
        <v>1033.7</v>
      </c>
      <c r="P105" s="82">
        <v>1361.3</v>
      </c>
      <c r="Q105" s="123"/>
    </row>
    <row r="106" spans="1:17" x14ac:dyDescent="0.2">
      <c r="A106" s="80"/>
      <c r="B106" s="80"/>
      <c r="C106" s="82"/>
      <c r="D106" s="81">
        <v>34978</v>
      </c>
      <c r="E106" s="80">
        <v>5886.8</v>
      </c>
      <c r="F106" s="80"/>
      <c r="G106" s="80" t="s">
        <v>294</v>
      </c>
      <c r="H106" s="80"/>
      <c r="I106" s="81"/>
      <c r="J106" s="82">
        <v>1671.7</v>
      </c>
      <c r="K106" s="82">
        <v>1958.9</v>
      </c>
      <c r="L106" s="88">
        <v>4.879E-2</v>
      </c>
      <c r="M106" s="88"/>
      <c r="N106" s="88"/>
      <c r="O106" s="82"/>
      <c r="P106" s="82"/>
    </row>
    <row r="107" spans="1:17" x14ac:dyDescent="0.2">
      <c r="A107" s="80"/>
      <c r="B107" s="80"/>
      <c r="C107" s="82"/>
      <c r="D107" s="81"/>
      <c r="E107" s="80"/>
      <c r="F107" s="80"/>
      <c r="G107" s="80"/>
      <c r="H107" s="80" t="s">
        <v>35</v>
      </c>
      <c r="I107" s="81"/>
      <c r="J107" s="82"/>
      <c r="K107" s="82"/>
      <c r="L107" s="88"/>
      <c r="M107" s="88"/>
      <c r="N107" s="88"/>
      <c r="O107" s="82"/>
      <c r="P107" s="82"/>
    </row>
    <row r="108" spans="1:17" x14ac:dyDescent="0.2">
      <c r="A108" s="120"/>
      <c r="B108" s="120"/>
      <c r="C108" s="121"/>
      <c r="D108" s="110">
        <v>38433</v>
      </c>
      <c r="E108" s="120">
        <v>5900.5</v>
      </c>
      <c r="F108" s="120"/>
      <c r="G108" s="120" t="s">
        <v>279</v>
      </c>
      <c r="H108" s="120"/>
      <c r="I108" s="110"/>
      <c r="J108" s="121">
        <v>-1443.6</v>
      </c>
      <c r="K108" s="121">
        <v>-1663</v>
      </c>
      <c r="L108" s="122">
        <v>-3.7179999999999998E-2</v>
      </c>
      <c r="M108" s="122"/>
      <c r="N108" s="122"/>
      <c r="O108" s="121"/>
      <c r="P108" s="121"/>
      <c r="Q108" s="123" t="s">
        <v>351</v>
      </c>
    </row>
    <row r="109" spans="1:17" x14ac:dyDescent="0.2">
      <c r="A109" s="120"/>
      <c r="B109" s="120"/>
      <c r="C109" s="121"/>
      <c r="D109" s="110"/>
      <c r="E109" s="120"/>
      <c r="F109" s="120"/>
      <c r="G109" s="120"/>
      <c r="H109" s="120" t="s">
        <v>35</v>
      </c>
      <c r="I109" s="110"/>
      <c r="J109" s="121"/>
      <c r="K109" s="121"/>
      <c r="L109" s="122"/>
      <c r="M109" s="122"/>
      <c r="N109" s="122"/>
      <c r="O109" s="121"/>
      <c r="P109" s="121"/>
      <c r="Q109" s="123" t="s">
        <v>349</v>
      </c>
    </row>
    <row r="110" spans="1:17" x14ac:dyDescent="0.2">
      <c r="A110" s="120"/>
      <c r="B110" s="120"/>
      <c r="C110" s="121"/>
      <c r="D110" s="110">
        <v>41444</v>
      </c>
      <c r="E110" s="120">
        <v>6204.4</v>
      </c>
      <c r="F110" s="120"/>
      <c r="G110" s="120" t="s">
        <v>271</v>
      </c>
      <c r="H110" s="120"/>
      <c r="I110" s="110"/>
      <c r="J110" s="121">
        <v>-997.6</v>
      </c>
      <c r="K110" s="121">
        <v>-1238</v>
      </c>
      <c r="L110" s="122">
        <v>-3.875E-2</v>
      </c>
      <c r="M110" s="122"/>
      <c r="N110" s="122"/>
      <c r="O110" s="121"/>
      <c r="P110" s="121"/>
      <c r="Q110" s="123" t="s">
        <v>351</v>
      </c>
    </row>
    <row r="111" spans="1:17" x14ac:dyDescent="0.2">
      <c r="A111" s="120"/>
      <c r="B111" s="120"/>
      <c r="C111" s="121"/>
      <c r="D111" s="110"/>
      <c r="E111" s="120"/>
      <c r="F111" s="120"/>
      <c r="G111" s="120"/>
      <c r="H111" s="120" t="s">
        <v>35</v>
      </c>
      <c r="I111" s="110"/>
      <c r="J111" s="121"/>
      <c r="K111" s="121"/>
      <c r="L111" s="122"/>
      <c r="M111" s="122"/>
      <c r="N111" s="122"/>
      <c r="O111" s="121"/>
      <c r="P111" s="121"/>
      <c r="Q111" s="123" t="s">
        <v>349</v>
      </c>
    </row>
    <row r="112" spans="1:17" x14ac:dyDescent="0.2">
      <c r="A112" s="80"/>
      <c r="B112" s="80"/>
      <c r="C112" s="82"/>
      <c r="D112" s="81">
        <v>41615</v>
      </c>
      <c r="E112" s="80">
        <v>6481.6</v>
      </c>
      <c r="F112" s="80" t="s">
        <v>25</v>
      </c>
      <c r="G112" s="80" t="s">
        <v>57</v>
      </c>
      <c r="H112" s="80"/>
      <c r="I112" s="81"/>
      <c r="J112" s="82">
        <v>-1489.9</v>
      </c>
      <c r="K112" s="82">
        <v>-1732</v>
      </c>
      <c r="L112" s="88">
        <v>-3.7350000000000001E-2</v>
      </c>
      <c r="M112" s="88"/>
      <c r="N112" s="88">
        <v>-2.3640000000000001E-2</v>
      </c>
      <c r="O112" s="82">
        <v>-525.4</v>
      </c>
      <c r="P112" s="82">
        <v>-678.6</v>
      </c>
    </row>
    <row r="113" spans="1:17" x14ac:dyDescent="0.2">
      <c r="A113" s="80"/>
      <c r="B113" s="80"/>
      <c r="C113" s="82"/>
      <c r="D113" s="81"/>
      <c r="E113" s="80"/>
      <c r="F113" s="80"/>
      <c r="G113" s="80"/>
      <c r="H113" s="80" t="s">
        <v>58</v>
      </c>
      <c r="I113" s="81">
        <v>944</v>
      </c>
      <c r="J113" s="82"/>
      <c r="K113" s="82"/>
      <c r="L113" s="88"/>
      <c r="M113" s="88"/>
      <c r="N113" s="88"/>
      <c r="O113" s="82"/>
      <c r="P113" s="82"/>
    </row>
    <row r="114" spans="1:17" x14ac:dyDescent="0.2">
      <c r="A114" s="80"/>
      <c r="B114" s="80"/>
      <c r="C114" s="82"/>
      <c r="D114" s="81"/>
      <c r="E114" s="80"/>
      <c r="F114" s="80"/>
      <c r="G114" s="80"/>
      <c r="H114" s="80" t="s">
        <v>59</v>
      </c>
      <c r="I114" s="81"/>
      <c r="J114" s="82"/>
      <c r="K114" s="82"/>
      <c r="L114" s="88"/>
      <c r="M114" s="88">
        <v>0.69006999999999996</v>
      </c>
      <c r="N114" s="88">
        <v>-1.9869999999999999E-2</v>
      </c>
      <c r="O114" s="82">
        <v>-1397.7</v>
      </c>
      <c r="P114" s="82">
        <v>-1526.4</v>
      </c>
    </row>
    <row r="115" spans="1:17" x14ac:dyDescent="0.2">
      <c r="A115" s="80"/>
      <c r="B115" s="80"/>
      <c r="C115" s="82"/>
      <c r="D115" s="81">
        <v>41687</v>
      </c>
      <c r="E115" s="80">
        <v>6820.8</v>
      </c>
      <c r="F115" s="80" t="s">
        <v>25</v>
      </c>
      <c r="G115" s="80" t="s">
        <v>319</v>
      </c>
      <c r="H115" s="80"/>
      <c r="I115" s="81"/>
      <c r="J115" s="82">
        <v>994.4</v>
      </c>
      <c r="K115" s="82">
        <v>1386</v>
      </c>
      <c r="L115" s="88">
        <v>5.7410000000000003E-2</v>
      </c>
      <c r="M115" s="88"/>
      <c r="N115" s="88">
        <v>3.5060000000000001E-2</v>
      </c>
      <c r="O115" s="82">
        <v>559.20000000000005</v>
      </c>
      <c r="P115" s="82">
        <v>798.3</v>
      </c>
    </row>
    <row r="116" spans="1:17" x14ac:dyDescent="0.2">
      <c r="A116" s="80"/>
      <c r="B116" s="80"/>
      <c r="C116" s="82"/>
      <c r="D116" s="81"/>
      <c r="E116" s="80"/>
      <c r="F116" s="80"/>
      <c r="G116" s="80"/>
      <c r="H116" s="80" t="s">
        <v>266</v>
      </c>
      <c r="I116" s="81">
        <v>5024</v>
      </c>
      <c r="J116" s="82"/>
      <c r="K116" s="82"/>
      <c r="L116" s="88"/>
      <c r="M116" s="88"/>
      <c r="N116" s="88"/>
      <c r="O116" s="82"/>
      <c r="P116" s="82"/>
    </row>
    <row r="117" spans="1:17" x14ac:dyDescent="0.2">
      <c r="A117" s="80"/>
      <c r="B117" s="80"/>
      <c r="C117" s="82"/>
      <c r="D117" s="81"/>
      <c r="E117" s="80"/>
      <c r="F117" s="80"/>
      <c r="G117" s="80"/>
      <c r="H117" s="80" t="s">
        <v>267</v>
      </c>
      <c r="I117" s="81"/>
      <c r="J117" s="82"/>
      <c r="K117" s="82"/>
      <c r="L117" s="88"/>
      <c r="M117" s="88">
        <v>0.23089999999999999</v>
      </c>
      <c r="N117" s="88">
        <v>9.6809999999999993E-2</v>
      </c>
      <c r="O117" s="82">
        <v>1884.9</v>
      </c>
      <c r="P117" s="82">
        <v>2545.1999999999998</v>
      </c>
    </row>
    <row r="118" spans="1:17" x14ac:dyDescent="0.2">
      <c r="A118" s="80"/>
      <c r="B118" s="80"/>
      <c r="C118" s="82"/>
      <c r="D118" s="81">
        <v>41746</v>
      </c>
      <c r="E118" s="80">
        <v>7075.6</v>
      </c>
      <c r="F118" s="80"/>
      <c r="G118" s="80" t="s">
        <v>53</v>
      </c>
      <c r="H118" s="80"/>
      <c r="I118" s="81"/>
      <c r="J118" s="82">
        <v>933.8</v>
      </c>
      <c r="K118" s="82">
        <v>1200</v>
      </c>
      <c r="L118" s="88">
        <v>3.7629999999999997E-2</v>
      </c>
      <c r="M118" s="88"/>
      <c r="N118" s="88"/>
      <c r="O118" s="82"/>
      <c r="P118" s="82"/>
    </row>
    <row r="119" spans="1:17" x14ac:dyDescent="0.2">
      <c r="A119" s="80"/>
      <c r="B119" s="80"/>
      <c r="C119" s="82"/>
      <c r="D119" s="81"/>
      <c r="E119" s="80"/>
      <c r="F119" s="80"/>
      <c r="G119" s="80"/>
      <c r="H119" s="80" t="s">
        <v>35</v>
      </c>
      <c r="I119" s="81"/>
      <c r="J119" s="82"/>
      <c r="K119" s="82"/>
      <c r="L119" s="88"/>
      <c r="M119" s="88"/>
      <c r="N119" s="88"/>
      <c r="O119" s="82"/>
      <c r="P119" s="82"/>
    </row>
    <row r="120" spans="1:17" x14ac:dyDescent="0.2">
      <c r="A120" s="80"/>
      <c r="B120" s="80"/>
      <c r="C120" s="82"/>
      <c r="D120" s="81">
        <v>41882</v>
      </c>
      <c r="E120" s="80">
        <v>7515.4</v>
      </c>
      <c r="F120" s="80" t="s">
        <v>25</v>
      </c>
      <c r="G120" s="80" t="s">
        <v>29</v>
      </c>
      <c r="H120" s="80"/>
      <c r="I120" s="81"/>
      <c r="J120" s="82">
        <v>1792.6</v>
      </c>
      <c r="K120" s="82">
        <v>2598</v>
      </c>
      <c r="L120" s="88">
        <v>0.10717</v>
      </c>
      <c r="M120" s="88"/>
      <c r="N120" s="88">
        <v>5.7790000000000001E-2</v>
      </c>
      <c r="O120" s="82">
        <v>1033.7</v>
      </c>
      <c r="P120" s="82">
        <v>1468</v>
      </c>
      <c r="Q120" s="123" t="s">
        <v>356</v>
      </c>
    </row>
    <row r="121" spans="1:17" x14ac:dyDescent="0.2">
      <c r="A121" s="80"/>
      <c r="B121" s="80"/>
      <c r="C121" s="82"/>
      <c r="D121" s="81"/>
      <c r="E121" s="80"/>
      <c r="F121" s="80"/>
      <c r="G121" s="80"/>
      <c r="H121" s="80" t="s">
        <v>30</v>
      </c>
      <c r="I121" s="81">
        <v>2701</v>
      </c>
      <c r="J121" s="82"/>
      <c r="K121" s="82"/>
      <c r="L121" s="88"/>
      <c r="M121" s="88"/>
      <c r="N121" s="88"/>
      <c r="O121" s="82"/>
      <c r="P121" s="82"/>
      <c r="Q121" s="123" t="s">
        <v>354</v>
      </c>
    </row>
    <row r="122" spans="1:17" x14ac:dyDescent="0.2">
      <c r="A122" s="80"/>
      <c r="B122" s="80"/>
      <c r="C122" s="82"/>
      <c r="D122" s="81"/>
      <c r="E122" s="80"/>
      <c r="F122" s="80"/>
      <c r="G122" s="80"/>
      <c r="H122" s="80" t="s">
        <v>31</v>
      </c>
      <c r="I122" s="81"/>
      <c r="J122" s="82"/>
      <c r="K122" s="82"/>
      <c r="L122" s="88"/>
      <c r="M122" s="88">
        <v>0.65249000000000001</v>
      </c>
      <c r="N122" s="88">
        <v>7.5670000000000001E-2</v>
      </c>
      <c r="O122" s="82">
        <v>1163.0999999999999</v>
      </c>
      <c r="P122" s="82">
        <v>1731.8</v>
      </c>
      <c r="Q122" s="123"/>
    </row>
    <row r="123" spans="1:17" x14ac:dyDescent="0.2">
      <c r="A123" s="80"/>
      <c r="B123" s="80"/>
      <c r="C123" s="82"/>
      <c r="D123" s="81">
        <v>42169</v>
      </c>
      <c r="E123" s="80">
        <v>7701.5</v>
      </c>
      <c r="F123" s="80" t="s">
        <v>25</v>
      </c>
      <c r="G123" s="80" t="s">
        <v>53</v>
      </c>
      <c r="H123" s="80"/>
      <c r="I123" s="81"/>
      <c r="J123" s="82">
        <v>1023.9</v>
      </c>
      <c r="K123" s="82">
        <v>1319</v>
      </c>
      <c r="L123" s="88">
        <v>3.832E-2</v>
      </c>
      <c r="M123" s="88"/>
      <c r="N123" s="88">
        <v>3.7629999999999997E-2</v>
      </c>
      <c r="O123" s="82">
        <v>933.8</v>
      </c>
      <c r="P123" s="82">
        <v>1223.5</v>
      </c>
    </row>
    <row r="124" spans="1:17" x14ac:dyDescent="0.2">
      <c r="A124" s="80"/>
      <c r="B124" s="80"/>
      <c r="C124" s="82"/>
      <c r="D124" s="81"/>
      <c r="E124" s="80"/>
      <c r="F124" s="80"/>
      <c r="G124" s="80"/>
      <c r="H124" s="80" t="s">
        <v>321</v>
      </c>
      <c r="I124" s="81">
        <v>3269</v>
      </c>
      <c r="J124" s="82"/>
      <c r="K124" s="82"/>
      <c r="L124" s="88"/>
      <c r="M124" s="88"/>
      <c r="N124" s="88"/>
      <c r="O124" s="82"/>
      <c r="P124" s="82"/>
    </row>
    <row r="125" spans="1:17" x14ac:dyDescent="0.2">
      <c r="A125" s="80"/>
      <c r="B125" s="80"/>
      <c r="C125" s="82"/>
      <c r="D125" s="81"/>
      <c r="E125" s="80"/>
      <c r="F125" s="80"/>
      <c r="G125" s="80"/>
      <c r="H125" s="80" t="s">
        <v>322</v>
      </c>
      <c r="I125" s="81"/>
      <c r="J125" s="82"/>
      <c r="K125" s="82"/>
      <c r="L125" s="88"/>
      <c r="M125" s="88">
        <v>-0.13053000000000001</v>
      </c>
      <c r="N125" s="88">
        <v>-5.3400000000000001E-3</v>
      </c>
      <c r="O125" s="82">
        <v>-690.1</v>
      </c>
      <c r="P125" s="82">
        <v>-731.2</v>
      </c>
    </row>
    <row r="126" spans="1:17" x14ac:dyDescent="0.2">
      <c r="A126" s="80"/>
      <c r="B126" s="80"/>
      <c r="C126" s="82"/>
      <c r="D126" s="81">
        <v>46703</v>
      </c>
      <c r="E126" s="80">
        <v>7829.1</v>
      </c>
      <c r="F126" s="80" t="s">
        <v>25</v>
      </c>
      <c r="G126" s="80" t="s">
        <v>320</v>
      </c>
      <c r="H126" s="80"/>
      <c r="I126" s="81"/>
      <c r="J126" s="82">
        <v>-1706.3</v>
      </c>
      <c r="K126" s="82">
        <v>-2598.1</v>
      </c>
      <c r="L126" s="88">
        <v>-0.11391</v>
      </c>
      <c r="M126" s="88"/>
      <c r="N126" s="88">
        <v>-0.10167</v>
      </c>
      <c r="O126" s="82">
        <v>-1332.2</v>
      </c>
      <c r="P126" s="82">
        <v>-2128.1</v>
      </c>
    </row>
    <row r="127" spans="1:17" x14ac:dyDescent="0.2">
      <c r="A127" s="80"/>
      <c r="B127" s="80"/>
      <c r="C127" s="82"/>
      <c r="D127" s="81"/>
      <c r="E127" s="80"/>
      <c r="F127" s="80"/>
      <c r="G127" s="80"/>
      <c r="H127" s="80" t="s">
        <v>277</v>
      </c>
      <c r="I127" s="81">
        <v>421</v>
      </c>
      <c r="J127" s="82"/>
      <c r="K127" s="82"/>
      <c r="L127" s="88"/>
      <c r="M127" s="88"/>
      <c r="N127" s="88"/>
      <c r="O127" s="82"/>
      <c r="P127" s="82"/>
    </row>
    <row r="128" spans="1:17" x14ac:dyDescent="0.2">
      <c r="A128" s="80"/>
      <c r="B128" s="80"/>
      <c r="C128" s="82"/>
      <c r="D128" s="81"/>
      <c r="E128" s="80"/>
      <c r="F128" s="80"/>
      <c r="G128" s="80"/>
      <c r="H128" s="80" t="s">
        <v>278</v>
      </c>
      <c r="I128" s="81"/>
      <c r="J128" s="82"/>
      <c r="K128" s="82"/>
      <c r="L128" s="88"/>
      <c r="M128" s="88">
        <v>-0.13824</v>
      </c>
      <c r="N128" s="88">
        <v>8.8510000000000005E-2</v>
      </c>
      <c r="O128" s="82">
        <v>2706.7</v>
      </c>
      <c r="P128" s="82">
        <v>3399.7</v>
      </c>
    </row>
    <row r="129" spans="1:17" x14ac:dyDescent="0.2">
      <c r="A129" s="120"/>
      <c r="B129" s="120"/>
      <c r="C129" s="121"/>
      <c r="D129" s="110">
        <v>47057</v>
      </c>
      <c r="E129" s="120">
        <v>8437.2000000000007</v>
      </c>
      <c r="F129" s="120" t="s">
        <v>25</v>
      </c>
      <c r="G129" s="120" t="s">
        <v>246</v>
      </c>
      <c r="H129" s="120"/>
      <c r="I129" s="110"/>
      <c r="J129" s="121">
        <v>-2424.5</v>
      </c>
      <c r="K129" s="121">
        <v>-3424</v>
      </c>
      <c r="L129" s="122">
        <v>-0.11846</v>
      </c>
      <c r="M129" s="122"/>
      <c r="N129" s="122">
        <v>-9.6780000000000005E-2</v>
      </c>
      <c r="O129" s="121">
        <v>-2007.5</v>
      </c>
      <c r="P129" s="121">
        <v>-2824.1</v>
      </c>
      <c r="Q129" s="123" t="s">
        <v>348</v>
      </c>
    </row>
    <row r="130" spans="1:17" x14ac:dyDescent="0.2">
      <c r="A130" s="120"/>
      <c r="B130" s="120"/>
      <c r="C130" s="121"/>
      <c r="D130" s="110"/>
      <c r="E130" s="120"/>
      <c r="F130" s="120"/>
      <c r="G130" s="120"/>
      <c r="H130" s="120" t="s">
        <v>274</v>
      </c>
      <c r="I130" s="110">
        <v>2271</v>
      </c>
      <c r="J130" s="121"/>
      <c r="K130" s="121"/>
      <c r="L130" s="122"/>
      <c r="M130" s="122"/>
      <c r="N130" s="122"/>
      <c r="O130" s="121"/>
      <c r="P130" s="121"/>
      <c r="Q130" s="123" t="s">
        <v>349</v>
      </c>
    </row>
    <row r="131" spans="1:17" x14ac:dyDescent="0.2">
      <c r="A131" s="120"/>
      <c r="B131" s="120"/>
      <c r="C131" s="121"/>
      <c r="D131" s="110"/>
      <c r="E131" s="120"/>
      <c r="F131" s="120"/>
      <c r="G131" s="120"/>
      <c r="H131" s="120" t="s">
        <v>275</v>
      </c>
      <c r="I131" s="110"/>
      <c r="J131" s="121"/>
      <c r="K131" s="121"/>
      <c r="L131" s="122"/>
      <c r="M131" s="122">
        <v>-0.18501000000000001</v>
      </c>
      <c r="N131" s="122">
        <v>0.11716</v>
      </c>
      <c r="O131" s="121">
        <v>2254.1</v>
      </c>
      <c r="P131" s="121">
        <v>3242.6</v>
      </c>
      <c r="Q131" s="123"/>
    </row>
    <row r="132" spans="1:17" x14ac:dyDescent="0.2">
      <c r="A132" s="120"/>
      <c r="B132" s="120"/>
      <c r="C132" s="121"/>
      <c r="D132" s="110">
        <v>47180</v>
      </c>
      <c r="E132" s="120">
        <v>8652.7999999999993</v>
      </c>
      <c r="F132" s="120" t="s">
        <v>25</v>
      </c>
      <c r="G132" s="120" t="s">
        <v>318</v>
      </c>
      <c r="H132" s="120"/>
      <c r="I132" s="110"/>
      <c r="J132" s="121">
        <v>1667.5</v>
      </c>
      <c r="K132" s="121">
        <v>2053</v>
      </c>
      <c r="L132" s="122">
        <v>4.4549999999999999E-2</v>
      </c>
      <c r="M132" s="122"/>
      <c r="N132" s="122">
        <v>3.7179999999999998E-2</v>
      </c>
      <c r="O132" s="121">
        <v>1447.3</v>
      </c>
      <c r="P132" s="121">
        <v>1769</v>
      </c>
      <c r="Q132" s="123" t="s">
        <v>351</v>
      </c>
    </row>
    <row r="133" spans="1:17" x14ac:dyDescent="0.2">
      <c r="A133" s="120"/>
      <c r="B133" s="120"/>
      <c r="C133" s="121"/>
      <c r="D133" s="110"/>
      <c r="E133" s="120"/>
      <c r="F133" s="120"/>
      <c r="G133" s="120"/>
      <c r="H133" s="120" t="s">
        <v>263</v>
      </c>
      <c r="I133" s="110">
        <v>1232</v>
      </c>
      <c r="J133" s="121"/>
      <c r="K133" s="121"/>
      <c r="L133" s="122"/>
      <c r="M133" s="122"/>
      <c r="N133" s="122"/>
      <c r="O133" s="121"/>
      <c r="P133" s="121"/>
      <c r="Q133" s="123" t="s">
        <v>349</v>
      </c>
    </row>
    <row r="134" spans="1:17" x14ac:dyDescent="0.2">
      <c r="A134" s="120"/>
      <c r="B134" s="120"/>
      <c r="C134" s="121"/>
      <c r="D134" s="110"/>
      <c r="E134" s="120"/>
      <c r="F134" s="120"/>
      <c r="G134" s="120"/>
      <c r="H134" s="120" t="s">
        <v>264</v>
      </c>
      <c r="I134" s="110"/>
      <c r="J134" s="121"/>
      <c r="K134" s="121"/>
      <c r="L134" s="122"/>
      <c r="M134" s="122">
        <v>-9.5329999999999998E-2</v>
      </c>
      <c r="N134" s="122">
        <v>-7.7329999999999996E-2</v>
      </c>
      <c r="O134" s="121">
        <v>-2310.1</v>
      </c>
      <c r="P134" s="121">
        <v>-2979.3</v>
      </c>
      <c r="Q134" s="123"/>
    </row>
    <row r="135" spans="1:17" x14ac:dyDescent="0.2">
      <c r="A135" s="80"/>
      <c r="B135" s="80"/>
      <c r="C135" s="82"/>
      <c r="D135" s="81">
        <v>49478</v>
      </c>
      <c r="E135" s="80">
        <v>8852.7999999999993</v>
      </c>
      <c r="F135" s="80"/>
      <c r="G135" s="80" t="s">
        <v>300</v>
      </c>
      <c r="H135" s="80"/>
      <c r="I135" s="81"/>
      <c r="J135" s="82">
        <v>1436.9</v>
      </c>
      <c r="K135" s="82">
        <v>1732.1</v>
      </c>
      <c r="L135" s="88">
        <v>3.3340000000000002E-2</v>
      </c>
      <c r="M135" s="88"/>
      <c r="N135" s="88"/>
      <c r="O135" s="82"/>
      <c r="P135" s="82"/>
    </row>
    <row r="136" spans="1:17" x14ac:dyDescent="0.2">
      <c r="A136" s="80"/>
      <c r="B136" s="80"/>
      <c r="C136" s="82"/>
      <c r="D136" s="81"/>
      <c r="E136" s="80"/>
      <c r="F136" s="80"/>
      <c r="G136" s="80"/>
      <c r="H136" s="80" t="s">
        <v>35</v>
      </c>
      <c r="I136" s="81"/>
      <c r="J136" s="82"/>
      <c r="K136" s="82"/>
      <c r="L136" s="88"/>
      <c r="M136" s="88"/>
      <c r="N136" s="88"/>
      <c r="O136" s="82"/>
      <c r="P136" s="82"/>
    </row>
    <row r="137" spans="1:17" x14ac:dyDescent="0.2">
      <c r="A137" s="80"/>
      <c r="B137" s="80"/>
      <c r="C137" s="82"/>
      <c r="D137" s="81">
        <v>52777</v>
      </c>
      <c r="E137" s="80">
        <v>9239.2999999999993</v>
      </c>
      <c r="F137" s="80" t="s">
        <v>25</v>
      </c>
      <c r="G137" s="80" t="s">
        <v>324</v>
      </c>
      <c r="H137" s="80"/>
      <c r="I137" s="81"/>
      <c r="J137" s="82">
        <v>-1098.7</v>
      </c>
      <c r="K137" s="82">
        <v>-1382.6</v>
      </c>
      <c r="L137" s="88">
        <v>-3.073E-2</v>
      </c>
      <c r="M137" s="88"/>
      <c r="N137" s="88">
        <v>-2.8000000000000001E-2</v>
      </c>
      <c r="O137" s="82">
        <v>-746.8</v>
      </c>
      <c r="P137" s="82">
        <v>-1005.5</v>
      </c>
    </row>
    <row r="138" spans="1:17" x14ac:dyDescent="0.2">
      <c r="A138" s="80"/>
      <c r="B138" s="80"/>
      <c r="C138" s="82"/>
      <c r="D138" s="81"/>
      <c r="E138" s="80"/>
      <c r="F138" s="80"/>
      <c r="G138" s="80"/>
      <c r="H138" s="80" t="s">
        <v>321</v>
      </c>
      <c r="I138" s="81">
        <v>3269</v>
      </c>
      <c r="J138" s="82"/>
      <c r="K138" s="82"/>
      <c r="L138" s="88"/>
      <c r="M138" s="88"/>
      <c r="N138" s="88"/>
      <c r="O138" s="82"/>
      <c r="P138" s="82"/>
    </row>
    <row r="139" spans="1:17" x14ac:dyDescent="0.2">
      <c r="A139" s="80"/>
      <c r="B139" s="80"/>
      <c r="C139" s="82"/>
      <c r="D139" s="81"/>
      <c r="E139" s="80"/>
      <c r="F139" s="80"/>
      <c r="G139" s="80"/>
      <c r="H139" s="80" t="s">
        <v>322</v>
      </c>
      <c r="I139" s="81"/>
      <c r="J139" s="82"/>
      <c r="K139" s="82"/>
      <c r="L139" s="88"/>
      <c r="M139" s="88">
        <v>0.50992999999999999</v>
      </c>
      <c r="N139" s="88">
        <v>-5.3400000000000001E-3</v>
      </c>
      <c r="O139" s="82">
        <v>-690.1</v>
      </c>
      <c r="P139" s="82">
        <v>-739.5</v>
      </c>
    </row>
    <row r="140" spans="1:17" x14ac:dyDescent="0.2">
      <c r="A140" s="80"/>
      <c r="B140" s="80"/>
      <c r="C140" s="82"/>
      <c r="D140" s="81">
        <v>53813</v>
      </c>
      <c r="E140" s="80">
        <v>9287</v>
      </c>
      <c r="F140" s="80" t="s">
        <v>25</v>
      </c>
      <c r="G140" s="80" t="s">
        <v>325</v>
      </c>
      <c r="H140" s="80"/>
      <c r="I140" s="81"/>
      <c r="J140" s="82">
        <v>-1031.2</v>
      </c>
      <c r="K140" s="82">
        <v>-1344</v>
      </c>
      <c r="L140" s="88">
        <v>-3.3680000000000002E-2</v>
      </c>
      <c r="M140" s="88"/>
      <c r="N140" s="88">
        <v>-1.5440000000000001E-2</v>
      </c>
      <c r="O140" s="82">
        <v>-245.3</v>
      </c>
      <c r="P140" s="82">
        <v>-388.7</v>
      </c>
    </row>
    <row r="141" spans="1:17" x14ac:dyDescent="0.2">
      <c r="A141" s="80"/>
      <c r="B141" s="80"/>
      <c r="C141" s="82"/>
      <c r="D141" s="81"/>
      <c r="E141" s="80"/>
      <c r="F141" s="80"/>
      <c r="G141" s="80"/>
      <c r="H141" s="80" t="s">
        <v>326</v>
      </c>
      <c r="I141" s="81">
        <v>3268</v>
      </c>
      <c r="J141" s="82"/>
      <c r="K141" s="82"/>
      <c r="L141" s="88"/>
      <c r="M141" s="88"/>
      <c r="N141" s="88"/>
      <c r="O141" s="82"/>
      <c r="P141" s="82"/>
    </row>
    <row r="142" spans="1:17" x14ac:dyDescent="0.2">
      <c r="A142" s="80"/>
      <c r="B142" s="80"/>
      <c r="C142" s="82"/>
      <c r="D142" s="81"/>
      <c r="E142" s="80"/>
      <c r="F142" s="80"/>
      <c r="G142" s="80"/>
      <c r="H142" s="80" t="s">
        <v>327</v>
      </c>
      <c r="I142" s="81"/>
      <c r="J142" s="82"/>
      <c r="K142" s="82"/>
      <c r="L142" s="88"/>
      <c r="M142" s="88">
        <v>-0.54696</v>
      </c>
      <c r="N142" s="88">
        <v>3.3340000000000002E-2</v>
      </c>
      <c r="O142" s="82">
        <v>1436.9</v>
      </c>
      <c r="P142" s="82">
        <v>1746.6</v>
      </c>
    </row>
    <row r="143" spans="1:17" x14ac:dyDescent="0.2">
      <c r="A143" s="80"/>
      <c r="B143" s="80"/>
      <c r="C143" s="82"/>
      <c r="D143" s="81">
        <v>54958</v>
      </c>
      <c r="E143" s="80">
        <v>9291.2999999999993</v>
      </c>
      <c r="F143" s="80"/>
      <c r="G143" s="80" t="s">
        <v>276</v>
      </c>
      <c r="H143" s="80"/>
      <c r="I143" s="81"/>
      <c r="J143" s="82">
        <v>1895.2</v>
      </c>
      <c r="K143" s="82">
        <v>2598.1</v>
      </c>
      <c r="L143" s="88">
        <v>7.5649999999999995E-2</v>
      </c>
      <c r="M143" s="88"/>
      <c r="N143" s="88"/>
      <c r="O143" s="82"/>
      <c r="P143" s="82"/>
    </row>
    <row r="144" spans="1:17" x14ac:dyDescent="0.2">
      <c r="A144" s="80"/>
      <c r="B144" s="80"/>
      <c r="C144" s="82"/>
      <c r="D144" s="81"/>
      <c r="E144" s="80"/>
      <c r="F144" s="80"/>
      <c r="G144" s="80"/>
      <c r="H144" s="80" t="s">
        <v>35</v>
      </c>
      <c r="I144" s="81"/>
      <c r="J144" s="82"/>
      <c r="K144" s="82"/>
      <c r="L144" s="88"/>
      <c r="M144" s="88"/>
      <c r="N144" s="88"/>
      <c r="O144" s="82"/>
      <c r="P144" s="82"/>
    </row>
    <row r="145" spans="1:17" x14ac:dyDescent="0.2">
      <c r="A145" s="80"/>
      <c r="B145" s="80"/>
      <c r="C145" s="82"/>
      <c r="D145" s="81">
        <v>56783</v>
      </c>
      <c r="E145" s="80">
        <v>9328.7000000000007</v>
      </c>
      <c r="F145" s="80" t="s">
        <v>25</v>
      </c>
      <c r="G145" s="80" t="s">
        <v>323</v>
      </c>
      <c r="H145" s="80"/>
      <c r="I145" s="81"/>
      <c r="J145" s="82">
        <v>-1738.1</v>
      </c>
      <c r="K145" s="82">
        <v>-2575.6</v>
      </c>
      <c r="L145" s="88">
        <v>-8.9770000000000003E-2</v>
      </c>
      <c r="M145" s="88"/>
      <c r="N145" s="88">
        <v>-4.7350000000000003E-2</v>
      </c>
      <c r="O145" s="82">
        <v>-829.8</v>
      </c>
      <c r="P145" s="82">
        <v>-1271.4000000000001</v>
      </c>
    </row>
    <row r="146" spans="1:17" x14ac:dyDescent="0.2">
      <c r="A146" s="80"/>
      <c r="B146" s="80"/>
      <c r="C146" s="82"/>
      <c r="D146" s="81"/>
      <c r="E146" s="80"/>
      <c r="F146" s="80"/>
      <c r="G146" s="80"/>
      <c r="H146" s="80" t="s">
        <v>311</v>
      </c>
      <c r="I146" s="81">
        <v>3505</v>
      </c>
      <c r="J146" s="82"/>
      <c r="K146" s="82"/>
      <c r="L146" s="88"/>
      <c r="M146" s="88"/>
      <c r="N146" s="88"/>
      <c r="O146" s="82"/>
      <c r="P146" s="82"/>
    </row>
    <row r="147" spans="1:17" x14ac:dyDescent="0.2">
      <c r="A147" s="80"/>
      <c r="B147" s="80"/>
      <c r="C147" s="82"/>
      <c r="D147" s="81"/>
      <c r="E147" s="80"/>
      <c r="F147" s="80"/>
      <c r="G147" s="80"/>
      <c r="H147" s="80" t="s">
        <v>312</v>
      </c>
      <c r="I147" s="81"/>
      <c r="J147" s="82"/>
      <c r="K147" s="82"/>
      <c r="L147" s="88"/>
      <c r="M147" s="88">
        <v>0.67544000000000004</v>
      </c>
      <c r="N147" s="88">
        <v>-6.2810000000000005E-2</v>
      </c>
      <c r="O147" s="82">
        <v>-1344.9</v>
      </c>
      <c r="P147" s="82">
        <v>-1930.8</v>
      </c>
    </row>
    <row r="148" spans="1:17" x14ac:dyDescent="0.2">
      <c r="A148" s="80"/>
      <c r="B148" s="80"/>
      <c r="C148" s="82"/>
      <c r="D148" s="81">
        <v>57081</v>
      </c>
      <c r="E148" s="80">
        <v>9405.9</v>
      </c>
      <c r="F148" s="80" t="s">
        <v>25</v>
      </c>
      <c r="G148" s="80" t="s">
        <v>315</v>
      </c>
      <c r="H148" s="80"/>
      <c r="I148" s="81"/>
      <c r="J148" s="82">
        <v>-1880.3</v>
      </c>
      <c r="K148" s="82">
        <v>-2439</v>
      </c>
      <c r="L148" s="88">
        <v>-5.9389999999999998E-2</v>
      </c>
      <c r="M148" s="88"/>
      <c r="N148" s="88">
        <v>-4.5620000000000001E-2</v>
      </c>
      <c r="O148" s="82">
        <v>-1583.4</v>
      </c>
      <c r="P148" s="82">
        <v>-2012.6</v>
      </c>
      <c r="Q148" s="123" t="s">
        <v>356</v>
      </c>
    </row>
    <row r="149" spans="1:17" x14ac:dyDescent="0.2">
      <c r="A149" s="80"/>
      <c r="B149" s="80"/>
      <c r="C149" s="82"/>
      <c r="D149" s="81"/>
      <c r="E149" s="80"/>
      <c r="F149" s="80"/>
      <c r="G149" s="80"/>
      <c r="H149" s="80" t="s">
        <v>316</v>
      </c>
      <c r="I149" s="81">
        <v>1218</v>
      </c>
      <c r="J149" s="82"/>
      <c r="K149" s="82"/>
      <c r="L149" s="88"/>
      <c r="M149" s="88"/>
      <c r="N149" s="88"/>
      <c r="O149" s="82"/>
      <c r="P149" s="82"/>
      <c r="Q149" s="123" t="s">
        <v>354</v>
      </c>
    </row>
    <row r="150" spans="1:17" x14ac:dyDescent="0.2">
      <c r="A150" s="80"/>
      <c r="B150" s="80"/>
      <c r="C150" s="82"/>
      <c r="D150" s="81"/>
      <c r="E150" s="80"/>
      <c r="F150" s="80"/>
      <c r="G150" s="80"/>
      <c r="H150" s="80" t="s">
        <v>317</v>
      </c>
      <c r="I150" s="81"/>
      <c r="J150" s="82"/>
      <c r="K150" s="82"/>
      <c r="L150" s="88"/>
      <c r="M150" s="88">
        <v>0.24782000000000001</v>
      </c>
      <c r="N150" s="88">
        <v>-5.5570000000000001E-2</v>
      </c>
      <c r="O150" s="82">
        <v>-1198.0999999999999</v>
      </c>
      <c r="P150" s="82">
        <v>-1720.7</v>
      </c>
      <c r="Q150" s="123"/>
    </row>
    <row r="151" spans="1:17" x14ac:dyDescent="0.2">
      <c r="A151" s="3"/>
      <c r="B151" s="3"/>
      <c r="C151" s="4"/>
      <c r="D151" s="5">
        <v>57256</v>
      </c>
      <c r="E151" s="3">
        <v>8934.9</v>
      </c>
      <c r="F151" s="3"/>
      <c r="G151" s="3" t="s">
        <v>292</v>
      </c>
      <c r="H151" s="3"/>
      <c r="I151" s="5"/>
      <c r="J151" s="4">
        <v>1904</v>
      </c>
      <c r="K151" s="4">
        <v>2598</v>
      </c>
      <c r="L151" s="6">
        <v>7.7679999999999999E-2</v>
      </c>
      <c r="M151" s="6"/>
      <c r="N151" s="6"/>
      <c r="O151" s="4"/>
      <c r="P151" s="4"/>
    </row>
    <row r="152" spans="1:17" x14ac:dyDescent="0.2">
      <c r="A152" s="3"/>
      <c r="B152" s="3"/>
      <c r="C152" s="4"/>
      <c r="D152" s="5"/>
      <c r="E152" s="3"/>
      <c r="F152" s="3"/>
      <c r="G152" s="3"/>
      <c r="H152" s="3" t="s">
        <v>35</v>
      </c>
      <c r="I152" s="5"/>
      <c r="J152" s="4"/>
      <c r="K152" s="4"/>
      <c r="L152" s="6"/>
      <c r="M152" s="6"/>
      <c r="N152" s="6"/>
      <c r="O152" s="4"/>
      <c r="P152" s="4"/>
    </row>
    <row r="153" spans="1:17" x14ac:dyDescent="0.2">
      <c r="A153" s="3"/>
      <c r="B153" s="3"/>
      <c r="C153" s="4"/>
      <c r="D153" s="5">
        <v>57281</v>
      </c>
      <c r="E153" s="3">
        <v>8992.2000000000007</v>
      </c>
      <c r="F153" s="3" t="s">
        <v>25</v>
      </c>
      <c r="G153" s="3" t="s">
        <v>325</v>
      </c>
      <c r="H153" s="3"/>
      <c r="I153" s="5"/>
      <c r="J153" s="4">
        <v>-1040.9000000000001</v>
      </c>
      <c r="K153" s="4">
        <v>-1344</v>
      </c>
      <c r="L153" s="6">
        <v>-3.3709999999999997E-2</v>
      </c>
      <c r="M153" s="6"/>
      <c r="N153" s="6">
        <v>-1.5440000000000001E-2</v>
      </c>
      <c r="O153" s="4">
        <v>-247</v>
      </c>
      <c r="P153" s="4">
        <v>-385.9</v>
      </c>
    </row>
    <row r="154" spans="1:17" x14ac:dyDescent="0.2">
      <c r="A154" s="3"/>
      <c r="B154" s="3"/>
      <c r="C154" s="4"/>
      <c r="D154" s="5"/>
      <c r="E154" s="3"/>
      <c r="F154" s="3"/>
      <c r="G154" s="3"/>
      <c r="H154" s="3" t="s">
        <v>326</v>
      </c>
      <c r="I154" s="5">
        <v>3268</v>
      </c>
      <c r="J154" s="4"/>
      <c r="K154" s="4"/>
      <c r="L154" s="6"/>
      <c r="M154" s="6"/>
      <c r="N154" s="6"/>
      <c r="O154" s="4"/>
      <c r="P154" s="4"/>
    </row>
    <row r="155" spans="1:17" x14ac:dyDescent="0.2">
      <c r="A155" s="3"/>
      <c r="B155" s="3"/>
      <c r="C155" s="4"/>
      <c r="D155" s="5"/>
      <c r="E155" s="3"/>
      <c r="F155" s="3"/>
      <c r="G155" s="3"/>
      <c r="H155" s="3" t="s">
        <v>327</v>
      </c>
      <c r="I155" s="5"/>
      <c r="J155" s="4"/>
      <c r="K155" s="4"/>
      <c r="L155" s="6"/>
      <c r="M155" s="6">
        <v>-0.54696</v>
      </c>
      <c r="N155" s="6">
        <v>3.3390000000000003E-2</v>
      </c>
      <c r="O155" s="4">
        <v>1451.5</v>
      </c>
      <c r="P155" s="4">
        <v>1751.8</v>
      </c>
    </row>
    <row r="156" spans="1:17" x14ac:dyDescent="0.2">
      <c r="A156" s="3"/>
      <c r="B156" s="3"/>
      <c r="C156" s="4"/>
      <c r="D156" s="5">
        <v>57357</v>
      </c>
      <c r="E156" s="3">
        <v>9442.2999999999993</v>
      </c>
      <c r="F156" s="3" t="s">
        <v>25</v>
      </c>
      <c r="G156" s="3" t="s">
        <v>328</v>
      </c>
      <c r="H156" s="3"/>
      <c r="I156" s="5"/>
      <c r="J156" s="4">
        <v>1296.9000000000001</v>
      </c>
      <c r="K156" s="4">
        <v>1659</v>
      </c>
      <c r="L156" s="6">
        <v>3.8350000000000002E-2</v>
      </c>
      <c r="M156" s="6"/>
      <c r="N156" s="6">
        <v>1.417E-2</v>
      </c>
      <c r="O156" s="4">
        <v>802.2</v>
      </c>
      <c r="P156" s="4">
        <v>936</v>
      </c>
      <c r="Q156" s="123" t="s">
        <v>356</v>
      </c>
    </row>
    <row r="157" spans="1:17" x14ac:dyDescent="0.2">
      <c r="A157" s="3"/>
      <c r="B157" s="3"/>
      <c r="C157" s="4"/>
      <c r="D157" s="5"/>
      <c r="E157" s="3"/>
      <c r="F157" s="3"/>
      <c r="G157" s="3"/>
      <c r="H157" s="3" t="s">
        <v>269</v>
      </c>
      <c r="I157" s="5">
        <v>1190</v>
      </c>
      <c r="J157" s="4"/>
      <c r="K157" s="4"/>
      <c r="L157" s="6"/>
      <c r="M157" s="6"/>
      <c r="N157" s="6"/>
      <c r="O157" s="4"/>
      <c r="P157" s="4"/>
      <c r="Q157" s="123" t="s">
        <v>354</v>
      </c>
    </row>
    <row r="158" spans="1:17" x14ac:dyDescent="0.2">
      <c r="A158" s="3"/>
      <c r="B158" s="3"/>
      <c r="C158" s="4"/>
      <c r="D158" s="5"/>
      <c r="E158" s="3"/>
      <c r="F158" s="3"/>
      <c r="G158" s="3"/>
      <c r="H158" s="3" t="s">
        <v>270</v>
      </c>
      <c r="I158" s="5"/>
      <c r="J158" s="4"/>
      <c r="K158" s="4"/>
      <c r="L158" s="6"/>
      <c r="M158" s="6">
        <v>-0.376</v>
      </c>
      <c r="N158" s="6">
        <v>-6.429E-2</v>
      </c>
      <c r="O158" s="4">
        <v>-1315.7</v>
      </c>
      <c r="P158" s="4">
        <v>-1922.8</v>
      </c>
      <c r="Q158" s="12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T15"/>
  <sheetViews>
    <sheetView workbookViewId="0"/>
  </sheetViews>
  <sheetFormatPr defaultRowHeight="12" x14ac:dyDescent="0.2"/>
  <cols>
    <col min="1" max="2" width="9.140625" style="7"/>
    <col min="3" max="3" width="9.140625" style="8"/>
    <col min="4" max="4" width="9.140625" style="9"/>
    <col min="5" max="5" width="9.140625" style="7"/>
    <col min="6" max="6" width="3.42578125" style="7" bestFit="1" customWidth="1"/>
    <col min="7" max="7" width="13.140625" style="7" customWidth="1"/>
    <col min="8" max="8" width="57.140625" style="7" customWidth="1"/>
    <col min="9" max="9" width="9.140625" style="9"/>
    <col min="10" max="11" width="9.140625" style="8"/>
    <col min="12" max="14" width="9.140625" style="10"/>
    <col min="15" max="16" width="9.140625" style="8"/>
    <col min="17" max="17" width="17.42578125" style="1" customWidth="1"/>
    <col min="18" max="16384" width="9.140625" style="1"/>
  </cols>
  <sheetData>
    <row r="1" spans="1:20" ht="29.25" x14ac:dyDescent="0.5">
      <c r="A1" s="90" t="s">
        <v>0</v>
      </c>
      <c r="B1" s="90"/>
      <c r="C1" s="92"/>
      <c r="D1" s="91"/>
      <c r="E1" s="90"/>
      <c r="F1" s="90"/>
      <c r="G1" s="90"/>
      <c r="H1" s="90"/>
      <c r="I1" s="91"/>
      <c r="J1" s="92"/>
      <c r="K1" s="92"/>
      <c r="L1" s="102"/>
      <c r="M1" s="102"/>
      <c r="N1" s="102"/>
      <c r="O1" s="92"/>
      <c r="P1" s="92"/>
    </row>
    <row r="2" spans="1:20" s="2" customFormat="1" x14ac:dyDescent="0.2">
      <c r="A2" s="98" t="s">
        <v>342</v>
      </c>
      <c r="B2" s="98"/>
      <c r="C2" s="100"/>
      <c r="D2" s="99"/>
      <c r="E2" s="98"/>
      <c r="F2" s="98"/>
      <c r="G2" s="98"/>
      <c r="H2" s="98"/>
      <c r="I2" s="99"/>
      <c r="J2" s="100"/>
      <c r="K2" s="100"/>
      <c r="L2" s="104"/>
      <c r="M2" s="104"/>
      <c r="N2" s="104"/>
      <c r="O2" s="100"/>
      <c r="P2" s="100"/>
    </row>
    <row r="3" spans="1:20" s="2" customFormat="1" x14ac:dyDescent="0.2">
      <c r="A3" s="98" t="s">
        <v>1</v>
      </c>
      <c r="B3" s="98"/>
      <c r="C3" s="100"/>
      <c r="D3" s="99"/>
      <c r="E3" s="98"/>
      <c r="F3" s="98"/>
      <c r="G3" s="98"/>
      <c r="H3" s="98"/>
      <c r="I3" s="99"/>
      <c r="J3" s="100"/>
      <c r="K3" s="100"/>
      <c r="L3" s="104"/>
      <c r="M3" s="104"/>
      <c r="N3" s="104"/>
      <c r="O3" s="100"/>
      <c r="P3" s="100"/>
    </row>
    <row r="4" spans="1:20" s="2" customFormat="1" x14ac:dyDescent="0.2">
      <c r="A4" s="98" t="s">
        <v>2</v>
      </c>
      <c r="B4" s="98"/>
      <c r="C4" s="100"/>
      <c r="D4" s="99"/>
      <c r="E4" s="98"/>
      <c r="F4" s="98"/>
      <c r="G4" s="98"/>
      <c r="H4" s="98"/>
      <c r="I4" s="99"/>
      <c r="J4" s="100"/>
      <c r="K4" s="100"/>
      <c r="L4" s="104"/>
      <c r="M4" s="104"/>
      <c r="N4" s="104"/>
      <c r="O4" s="100"/>
      <c r="P4" s="100"/>
    </row>
    <row r="5" spans="1:20" s="2" customFormat="1" x14ac:dyDescent="0.2">
      <c r="A5" s="98" t="s">
        <v>337</v>
      </c>
      <c r="B5" s="98"/>
      <c r="C5" s="100"/>
      <c r="D5" s="99"/>
      <c r="E5" s="98"/>
      <c r="F5" s="98"/>
      <c r="G5" s="98"/>
      <c r="H5" s="98"/>
      <c r="I5" s="99"/>
      <c r="J5" s="100"/>
      <c r="K5" s="100"/>
      <c r="L5" s="104"/>
      <c r="M5" s="104"/>
      <c r="N5" s="104"/>
      <c r="O5" s="100"/>
      <c r="P5" s="100"/>
    </row>
    <row r="6" spans="1:20" s="2" customFormat="1" x14ac:dyDescent="0.2">
      <c r="A6" s="98" t="s">
        <v>3</v>
      </c>
      <c r="B6" s="98"/>
      <c r="C6" s="100"/>
      <c r="D6" s="99"/>
      <c r="E6" s="98"/>
      <c r="F6" s="98"/>
      <c r="G6" s="98"/>
      <c r="H6" s="98"/>
      <c r="I6" s="99"/>
      <c r="J6" s="100"/>
      <c r="K6" s="100"/>
      <c r="L6" s="104"/>
      <c r="M6" s="104"/>
      <c r="N6" s="104"/>
      <c r="O6" s="100"/>
      <c r="P6" s="100"/>
    </row>
    <row r="7" spans="1:20" s="2" customFormat="1" x14ac:dyDescent="0.2">
      <c r="A7" s="98" t="s">
        <v>329</v>
      </c>
      <c r="B7" s="98"/>
      <c r="C7" s="100"/>
      <c r="D7" s="99"/>
      <c r="E7" s="98"/>
      <c r="F7" s="98"/>
      <c r="G7" s="98"/>
      <c r="H7" s="98"/>
      <c r="I7" s="99"/>
      <c r="J7" s="100"/>
      <c r="K7" s="100"/>
      <c r="L7" s="104"/>
      <c r="M7" s="104"/>
      <c r="N7" s="104"/>
      <c r="O7" s="100"/>
      <c r="P7" s="100"/>
    </row>
    <row r="8" spans="1:20" s="2" customFormat="1" x14ac:dyDescent="0.2">
      <c r="A8" s="98" t="s">
        <v>330</v>
      </c>
      <c r="B8" s="98"/>
      <c r="C8" s="100"/>
      <c r="D8" s="99"/>
      <c r="E8" s="98"/>
      <c r="F8" s="98"/>
      <c r="G8" s="98"/>
      <c r="H8" s="98"/>
      <c r="I8" s="99"/>
      <c r="J8" s="100"/>
      <c r="K8" s="100"/>
      <c r="L8" s="104"/>
      <c r="M8" s="104"/>
      <c r="N8" s="104"/>
      <c r="O8" s="100"/>
      <c r="P8" s="100"/>
    </row>
    <row r="9" spans="1:20" s="2" customFormat="1" x14ac:dyDescent="0.2">
      <c r="A9" s="98" t="s">
        <v>6</v>
      </c>
      <c r="B9" s="98"/>
      <c r="C9" s="100"/>
      <c r="D9" s="99"/>
      <c r="E9" s="98"/>
      <c r="F9" s="98"/>
      <c r="G9" s="98"/>
      <c r="H9" s="98"/>
      <c r="I9" s="99"/>
      <c r="J9" s="100"/>
      <c r="K9" s="100"/>
      <c r="L9" s="104"/>
      <c r="M9" s="104"/>
      <c r="N9" s="104"/>
      <c r="O9" s="100"/>
      <c r="P9" s="100"/>
    </row>
    <row r="12" spans="1:20" customFormat="1" ht="54" x14ac:dyDescent="0.25">
      <c r="A12" s="93" t="s">
        <v>7</v>
      </c>
      <c r="B12" s="94" t="s">
        <v>8</v>
      </c>
      <c r="C12" s="94" t="s">
        <v>9</v>
      </c>
      <c r="D12" s="94" t="s">
        <v>10</v>
      </c>
      <c r="E12" s="94" t="s">
        <v>11</v>
      </c>
      <c r="F12" s="101" t="s">
        <v>12</v>
      </c>
      <c r="G12" s="94" t="s">
        <v>13</v>
      </c>
      <c r="H12" s="94" t="s">
        <v>14</v>
      </c>
      <c r="I12" s="94" t="s">
        <v>15</v>
      </c>
      <c r="J12" s="94" t="s">
        <v>16</v>
      </c>
      <c r="K12" s="94" t="s">
        <v>17</v>
      </c>
      <c r="L12" s="94" t="s">
        <v>18</v>
      </c>
      <c r="M12" s="94" t="s">
        <v>19</v>
      </c>
      <c r="N12" s="94" t="s">
        <v>20</v>
      </c>
      <c r="O12" s="94" t="s">
        <v>21</v>
      </c>
      <c r="P12" s="94" t="s">
        <v>22</v>
      </c>
      <c r="Q12" s="105" t="s">
        <v>343</v>
      </c>
      <c r="S12" s="105" t="s">
        <v>13</v>
      </c>
    </row>
    <row r="13" spans="1:20" x14ac:dyDescent="0.2">
      <c r="A13" s="95" t="s">
        <v>23</v>
      </c>
      <c r="B13" s="95" t="s">
        <v>24</v>
      </c>
      <c r="C13" s="97">
        <v>10000</v>
      </c>
      <c r="D13" s="96">
        <v>1</v>
      </c>
      <c r="E13" s="95">
        <v>-63.3</v>
      </c>
      <c r="F13" s="95" t="s">
        <v>25</v>
      </c>
      <c r="G13" s="95" t="s">
        <v>331</v>
      </c>
      <c r="H13" s="95"/>
      <c r="I13" s="96"/>
      <c r="J13" s="97">
        <v>-1196.9000000000001</v>
      </c>
      <c r="K13" s="97">
        <v>-1195</v>
      </c>
      <c r="L13" s="103">
        <v>-3.0249999999999999E-2</v>
      </c>
      <c r="M13" s="103"/>
      <c r="N13" s="103">
        <v>-2.639E-2</v>
      </c>
      <c r="O13" s="97">
        <v>-1110.3</v>
      </c>
      <c r="P13" s="97">
        <v>-1108.7</v>
      </c>
      <c r="S13" s="1">
        <v>532772</v>
      </c>
      <c r="T13" s="1">
        <v>542982</v>
      </c>
    </row>
    <row r="14" spans="1:20" x14ac:dyDescent="0.2">
      <c r="A14" s="95"/>
      <c r="B14" s="95"/>
      <c r="C14" s="97"/>
      <c r="D14" s="96"/>
      <c r="E14" s="95"/>
      <c r="F14" s="95"/>
      <c r="G14" s="95"/>
      <c r="H14" s="95" t="s">
        <v>332</v>
      </c>
      <c r="I14" s="96">
        <v>551</v>
      </c>
      <c r="J14" s="97"/>
      <c r="K14" s="97"/>
      <c r="L14" s="103"/>
      <c r="M14" s="103"/>
      <c r="N14" s="103"/>
      <c r="O14" s="97"/>
      <c r="P14" s="97"/>
    </row>
    <row r="15" spans="1:20" x14ac:dyDescent="0.2">
      <c r="A15" s="95"/>
      <c r="B15" s="95"/>
      <c r="C15" s="97"/>
      <c r="D15" s="96"/>
      <c r="E15" s="95"/>
      <c r="F15" s="95"/>
      <c r="G15" s="95"/>
      <c r="H15" s="95" t="s">
        <v>333</v>
      </c>
      <c r="I15" s="96"/>
      <c r="J15" s="97"/>
      <c r="K15" s="97"/>
      <c r="L15" s="103"/>
      <c r="M15" s="103">
        <v>0.19272</v>
      </c>
      <c r="N15" s="103">
        <v>-2.0049999999999998E-2</v>
      </c>
      <c r="O15" s="97">
        <v>-449.2</v>
      </c>
      <c r="P15" s="97">
        <v>-447.9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177"/>
  <sheetViews>
    <sheetView zoomScaleNormal="100" workbookViewId="0"/>
  </sheetViews>
  <sheetFormatPr defaultRowHeight="15" x14ac:dyDescent="0.25"/>
  <cols>
    <col min="5" max="5" width="5.85546875" bestFit="1" customWidth="1"/>
    <col min="6" max="11" width="9.42578125" customWidth="1"/>
    <col min="12" max="12" width="11.85546875" bestFit="1" customWidth="1"/>
    <col min="13" max="13" width="18.5703125" bestFit="1" customWidth="1"/>
    <col min="14" max="14" width="8.28515625" customWidth="1"/>
    <col min="15" max="15" width="11.85546875" customWidth="1"/>
    <col min="16" max="16" width="5.42578125" customWidth="1"/>
    <col min="17" max="23" width="6.28515625" customWidth="1"/>
    <col min="24" max="24" width="5.42578125" bestFit="1" customWidth="1"/>
    <col min="25" max="25" width="16.140625" bestFit="1" customWidth="1"/>
    <col min="26" max="26" width="18" bestFit="1" customWidth="1"/>
    <col min="40" max="40" width="0" hidden="1" customWidth="1"/>
  </cols>
  <sheetData>
    <row r="1" spans="1:26" x14ac:dyDescent="0.25">
      <c r="A1" t="s">
        <v>357</v>
      </c>
      <c r="O1" s="150" t="s">
        <v>369</v>
      </c>
      <c r="P1" s="150" t="s">
        <v>371</v>
      </c>
      <c r="Q1" s="150"/>
      <c r="R1" s="150"/>
      <c r="S1" s="150"/>
      <c r="T1" s="150"/>
      <c r="U1" s="150"/>
      <c r="V1" s="150"/>
      <c r="W1" s="150"/>
      <c r="X1" s="150" t="s">
        <v>367</v>
      </c>
      <c r="Y1" s="151" t="s">
        <v>372</v>
      </c>
      <c r="Z1" s="152"/>
    </row>
    <row r="2" spans="1:26" x14ac:dyDescent="0.25">
      <c r="A2">
        <v>380015</v>
      </c>
      <c r="B2">
        <v>400356</v>
      </c>
      <c r="L2" s="146" t="s">
        <v>370</v>
      </c>
      <c r="M2" s="146" t="s">
        <v>402</v>
      </c>
      <c r="O2" s="150"/>
      <c r="P2" s="145">
        <v>765</v>
      </c>
      <c r="Q2" s="145">
        <v>500</v>
      </c>
      <c r="R2" s="145">
        <v>345</v>
      </c>
      <c r="S2" s="145">
        <v>230</v>
      </c>
      <c r="T2" s="145">
        <v>161</v>
      </c>
      <c r="U2" s="145">
        <v>138</v>
      </c>
      <c r="V2" s="145">
        <v>115</v>
      </c>
      <c r="W2" s="145" t="s">
        <v>368</v>
      </c>
      <c r="X2" s="150"/>
      <c r="Y2" s="145" t="s">
        <v>397</v>
      </c>
      <c r="Z2" s="145" t="s">
        <v>398</v>
      </c>
    </row>
    <row r="3" spans="1:26" x14ac:dyDescent="0.25">
      <c r="A3">
        <v>380014</v>
      </c>
      <c r="B3">
        <v>400356</v>
      </c>
      <c r="F3" t="s">
        <v>364</v>
      </c>
      <c r="G3" t="s">
        <v>365</v>
      </c>
      <c r="H3" t="s">
        <v>366</v>
      </c>
      <c r="I3" t="s">
        <v>363</v>
      </c>
      <c r="J3" t="s">
        <v>365</v>
      </c>
      <c r="K3" t="s">
        <v>366</v>
      </c>
      <c r="L3" t="str">
        <f>IF(E3="","",IF(NOT(H3-K3=0),"xfr",""))</f>
        <v/>
      </c>
      <c r="M3" t="str">
        <f>IF(E3="","",IF(VLOOKUP(G3,AREAS!$A$2:$C$104,3,FALSE)=VLOOKUP(J3,AREAS!$A$2:$C$104,3,FALSE),$Z$2,$Y$2))</f>
        <v/>
      </c>
      <c r="O3" s="144" t="s">
        <v>357</v>
      </c>
      <c r="P3" s="143">
        <f t="shared" ref="P3:V8" si="0">COUNTIFS($E:$E,$O3,$H:$H,P$2,$K:$K,P$2)</f>
        <v>0</v>
      </c>
      <c r="Q3" s="143">
        <f t="shared" si="0"/>
        <v>2</v>
      </c>
      <c r="R3" s="143">
        <f t="shared" si="0"/>
        <v>0</v>
      </c>
      <c r="S3" s="143">
        <f t="shared" si="0"/>
        <v>0</v>
      </c>
      <c r="T3" s="143">
        <f t="shared" si="0"/>
        <v>0</v>
      </c>
      <c r="U3" s="143">
        <f t="shared" si="0"/>
        <v>0</v>
      </c>
      <c r="V3" s="143">
        <f t="shared" si="0"/>
        <v>0</v>
      </c>
      <c r="W3" s="143">
        <f t="shared" ref="W3:W8" si="1">COUNTIFS($E:$E,$O3,$L:$L,W$2)</f>
        <v>0</v>
      </c>
      <c r="X3" s="143">
        <f t="shared" ref="X3:X8" si="2">COUNTIF(E:E,O3)</f>
        <v>2</v>
      </c>
      <c r="Y3" s="143">
        <f t="shared" ref="Y3:Z8" si="3">COUNTIFS($E:$E,$O3,$M:$M,Y$2)</f>
        <v>2</v>
      </c>
      <c r="Z3" s="143">
        <f t="shared" si="3"/>
        <v>0</v>
      </c>
    </row>
    <row r="4" spans="1:26" x14ac:dyDescent="0.25">
      <c r="E4" t="s">
        <v>357</v>
      </c>
      <c r="F4">
        <v>380015</v>
      </c>
      <c r="G4">
        <v>346</v>
      </c>
      <c r="H4">
        <v>500</v>
      </c>
      <c r="I4">
        <v>400356</v>
      </c>
      <c r="J4">
        <v>401</v>
      </c>
      <c r="K4">
        <v>500</v>
      </c>
      <c r="L4" t="str">
        <f>IF(E4="","",IF(NOT(H4-K4=0),"xfr",""))</f>
        <v/>
      </c>
      <c r="M4" t="str">
        <f>IF(E4="","",IF(VLOOKUP(G4,AREAS!$A$2:$C$104,3,FALSE)=VLOOKUP(J4,AREAS!$A$2:$C$104,3,FALSE),$Z$2,$Y$2))</f>
        <v>Regional Tie Line</v>
      </c>
      <c r="O4" s="144" t="s">
        <v>358</v>
      </c>
      <c r="P4" s="143">
        <f t="shared" si="0"/>
        <v>0</v>
      </c>
      <c r="Q4" s="143">
        <f t="shared" si="0"/>
        <v>1</v>
      </c>
      <c r="R4" s="143">
        <f t="shared" si="0"/>
        <v>11</v>
      </c>
      <c r="S4" s="143">
        <f t="shared" si="0"/>
        <v>0</v>
      </c>
      <c r="T4" s="143">
        <f t="shared" si="0"/>
        <v>1</v>
      </c>
      <c r="U4" s="143">
        <f t="shared" si="0"/>
        <v>0</v>
      </c>
      <c r="V4" s="143">
        <f t="shared" si="0"/>
        <v>0</v>
      </c>
      <c r="W4" s="143">
        <f t="shared" si="1"/>
        <v>0</v>
      </c>
      <c r="X4" s="143">
        <f t="shared" si="2"/>
        <v>13</v>
      </c>
      <c r="Y4" s="143">
        <f t="shared" si="3"/>
        <v>1</v>
      </c>
      <c r="Z4" s="143">
        <f t="shared" si="3"/>
        <v>6</v>
      </c>
    </row>
    <row r="5" spans="1:26" x14ac:dyDescent="0.25">
      <c r="A5" t="s">
        <v>358</v>
      </c>
      <c r="E5" t="s">
        <v>357</v>
      </c>
      <c r="F5">
        <v>380014</v>
      </c>
      <c r="G5">
        <v>346</v>
      </c>
      <c r="H5">
        <v>500</v>
      </c>
      <c r="I5">
        <v>400356</v>
      </c>
      <c r="J5">
        <v>401</v>
      </c>
      <c r="K5">
        <v>500</v>
      </c>
      <c r="L5" t="str">
        <f>IF(E5="","",IF(NOT(H5-K5=0),"xfr",""))</f>
        <v/>
      </c>
      <c r="M5" t="str">
        <f>IF(E5="","",IF(VLOOKUP(G5,AREAS!$A$2:$C$104,3,FALSE)=VLOOKUP(J5,AREAS!$A$2:$C$104,3,FALSE),$Z$2,$Y$2))</f>
        <v>Regional Tie Line</v>
      </c>
      <c r="O5" s="144" t="s">
        <v>359</v>
      </c>
      <c r="P5" s="143">
        <f t="shared" si="0"/>
        <v>0</v>
      </c>
      <c r="Q5" s="143">
        <f t="shared" si="0"/>
        <v>0</v>
      </c>
      <c r="R5" s="143">
        <f t="shared" si="0"/>
        <v>9</v>
      </c>
      <c r="S5" s="143">
        <f t="shared" si="0"/>
        <v>11</v>
      </c>
      <c r="T5" s="143">
        <f t="shared" si="0"/>
        <v>0</v>
      </c>
      <c r="U5" s="143">
        <f t="shared" si="0"/>
        <v>0</v>
      </c>
      <c r="V5" s="143">
        <f t="shared" si="0"/>
        <v>0</v>
      </c>
      <c r="W5" s="143">
        <f t="shared" si="1"/>
        <v>2</v>
      </c>
      <c r="X5" s="143">
        <f t="shared" si="2"/>
        <v>22</v>
      </c>
      <c r="Y5" s="143">
        <f t="shared" si="3"/>
        <v>4</v>
      </c>
      <c r="Z5" s="143">
        <f t="shared" si="3"/>
        <v>18</v>
      </c>
    </row>
    <row r="6" spans="1:26" x14ac:dyDescent="0.25">
      <c r="A6">
        <v>340624</v>
      </c>
      <c r="B6">
        <v>360043</v>
      </c>
      <c r="F6" t="s">
        <v>364</v>
      </c>
      <c r="G6" t="s">
        <v>365</v>
      </c>
      <c r="H6" t="s">
        <v>366</v>
      </c>
      <c r="I6" t="s">
        <v>363</v>
      </c>
      <c r="J6" t="s">
        <v>365</v>
      </c>
      <c r="K6" t="s">
        <v>366</v>
      </c>
      <c r="L6" t="str">
        <f>IF(E6="","",IF(NOT(H6-K6=0),"xfr",""))</f>
        <v/>
      </c>
      <c r="M6" t="str">
        <f>IF(E6="","",IF(VLOOKUP(G6,AREAS!$A$2:$C$104,3,FALSE)=VLOOKUP(J6,AREAS!$A$2:$C$104,3,FALSE),$Z$2,$Y$2))</f>
        <v/>
      </c>
      <c r="O6" s="144" t="s">
        <v>360</v>
      </c>
      <c r="P6" s="143">
        <f t="shared" si="0"/>
        <v>3</v>
      </c>
      <c r="Q6" s="143">
        <f t="shared" si="0"/>
        <v>10</v>
      </c>
      <c r="R6" s="143">
        <f t="shared" si="0"/>
        <v>6</v>
      </c>
      <c r="S6" s="143">
        <f t="shared" si="0"/>
        <v>15</v>
      </c>
      <c r="T6" s="143">
        <f t="shared" si="0"/>
        <v>0</v>
      </c>
      <c r="U6" s="143">
        <f t="shared" si="0"/>
        <v>0</v>
      </c>
      <c r="V6" s="143">
        <f t="shared" si="0"/>
        <v>0</v>
      </c>
      <c r="W6" s="143">
        <f t="shared" si="1"/>
        <v>5</v>
      </c>
      <c r="X6" s="143">
        <f t="shared" si="2"/>
        <v>39</v>
      </c>
      <c r="Y6" s="143">
        <f t="shared" si="3"/>
        <v>9</v>
      </c>
      <c r="Z6" s="143">
        <f t="shared" si="3"/>
        <v>30</v>
      </c>
    </row>
    <row r="7" spans="1:26" x14ac:dyDescent="0.25">
      <c r="A7">
        <v>340624</v>
      </c>
      <c r="B7">
        <v>360043</v>
      </c>
      <c r="E7" t="s">
        <v>358</v>
      </c>
      <c r="F7">
        <v>300038</v>
      </c>
      <c r="G7">
        <v>330</v>
      </c>
      <c r="H7">
        <v>345</v>
      </c>
      <c r="I7">
        <v>344974</v>
      </c>
      <c r="J7">
        <v>356</v>
      </c>
      <c r="K7">
        <v>345</v>
      </c>
      <c r="L7" t="str">
        <f t="shared" ref="L7:L70" si="4">IF(E7="","",IF(NOT(H7-K7=0),"xfr",""))</f>
        <v/>
      </c>
      <c r="M7" t="e">
        <f>IF(E7="","",IF(VLOOKUP(G7,AREAS!$A$2:$C$104,3,FALSE)=VLOOKUP(J7,AREAS!$A$2:$C$104,3,FALSE),$Z$2,$Y$2))</f>
        <v>#N/A</v>
      </c>
      <c r="O7" s="144" t="s">
        <v>373</v>
      </c>
      <c r="P7" s="143">
        <f t="shared" si="0"/>
        <v>0</v>
      </c>
      <c r="Q7" s="143">
        <f t="shared" si="0"/>
        <v>24</v>
      </c>
      <c r="R7" s="143">
        <f t="shared" si="0"/>
        <v>2</v>
      </c>
      <c r="S7" s="143">
        <f t="shared" si="0"/>
        <v>5</v>
      </c>
      <c r="T7" s="143">
        <f t="shared" si="0"/>
        <v>1</v>
      </c>
      <c r="U7" s="143">
        <f t="shared" si="0"/>
        <v>0</v>
      </c>
      <c r="V7" s="143">
        <f t="shared" si="0"/>
        <v>0</v>
      </c>
      <c r="W7" s="143">
        <f t="shared" si="1"/>
        <v>7</v>
      </c>
      <c r="X7" s="143">
        <f t="shared" si="2"/>
        <v>39</v>
      </c>
      <c r="Y7" s="143">
        <f t="shared" si="3"/>
        <v>9</v>
      </c>
      <c r="Z7" s="143">
        <f t="shared" si="3"/>
        <v>30</v>
      </c>
    </row>
    <row r="8" spans="1:26" x14ac:dyDescent="0.25">
      <c r="A8">
        <v>300041</v>
      </c>
      <c r="B8">
        <v>344154</v>
      </c>
      <c r="E8" t="s">
        <v>358</v>
      </c>
      <c r="F8">
        <v>300041</v>
      </c>
      <c r="G8">
        <v>330</v>
      </c>
      <c r="H8">
        <v>345</v>
      </c>
      <c r="I8">
        <v>344154</v>
      </c>
      <c r="J8">
        <v>356</v>
      </c>
      <c r="K8">
        <v>345</v>
      </c>
      <c r="L8" t="str">
        <f t="shared" si="4"/>
        <v/>
      </c>
      <c r="M8" t="e">
        <f>IF(E8="","",IF(VLOOKUP(G8,AREAS!$A$2:$C$104,3,FALSE)=VLOOKUP(J8,AREAS!$A$2:$C$104,3,FALSE),$Z$2,$Y$2))</f>
        <v>#N/A</v>
      </c>
      <c r="O8" s="144" t="s">
        <v>362</v>
      </c>
      <c r="P8" s="143">
        <f t="shared" si="0"/>
        <v>0</v>
      </c>
      <c r="Q8" s="143">
        <f t="shared" si="0"/>
        <v>0</v>
      </c>
      <c r="R8" s="143">
        <f t="shared" si="0"/>
        <v>1</v>
      </c>
      <c r="S8" s="143">
        <f t="shared" si="0"/>
        <v>0</v>
      </c>
      <c r="T8" s="143">
        <f t="shared" si="0"/>
        <v>0</v>
      </c>
      <c r="U8" s="143">
        <f t="shared" si="0"/>
        <v>0</v>
      </c>
      <c r="V8" s="143">
        <f t="shared" si="0"/>
        <v>0</v>
      </c>
      <c r="W8" s="143">
        <f t="shared" si="1"/>
        <v>0</v>
      </c>
      <c r="X8" s="143">
        <f t="shared" si="2"/>
        <v>1</v>
      </c>
      <c r="Y8" s="143">
        <f t="shared" si="3"/>
        <v>0</v>
      </c>
      <c r="Z8" s="143">
        <f t="shared" si="3"/>
        <v>1</v>
      </c>
    </row>
    <row r="9" spans="1:26" x14ac:dyDescent="0.25">
      <c r="A9">
        <v>346895</v>
      </c>
      <c r="B9">
        <v>348151</v>
      </c>
      <c r="E9" t="s">
        <v>358</v>
      </c>
      <c r="F9">
        <v>300041</v>
      </c>
      <c r="G9">
        <v>330</v>
      </c>
      <c r="H9">
        <v>345</v>
      </c>
      <c r="I9">
        <v>344327</v>
      </c>
      <c r="J9">
        <v>356</v>
      </c>
      <c r="K9">
        <v>345</v>
      </c>
      <c r="L9" t="str">
        <f t="shared" si="4"/>
        <v/>
      </c>
      <c r="M9" t="e">
        <f>IF(E9="","",IF(VLOOKUP(G9,AREAS!$A$2:$C$104,3,FALSE)=VLOOKUP(J9,AREAS!$A$2:$C$104,3,FALSE),$Z$2,$Y$2))</f>
        <v>#N/A</v>
      </c>
      <c r="Y9" s="149">
        <f>SUM(Y3:Y8)/SUM(Y3:Z8)</f>
        <v>0.22727272727272727</v>
      </c>
      <c r="Z9" s="149">
        <f>SUM(Z3:Z8)/SUM(Y3:Z8)</f>
        <v>0.77272727272727271</v>
      </c>
    </row>
    <row r="10" spans="1:26" x14ac:dyDescent="0.25">
      <c r="A10">
        <v>300038</v>
      </c>
      <c r="B10">
        <v>344974</v>
      </c>
      <c r="E10" t="s">
        <v>358</v>
      </c>
      <c r="F10">
        <v>336562</v>
      </c>
      <c r="G10">
        <v>326</v>
      </c>
      <c r="H10">
        <v>500</v>
      </c>
      <c r="I10">
        <v>336839</v>
      </c>
      <c r="J10">
        <v>326</v>
      </c>
      <c r="K10">
        <v>500</v>
      </c>
      <c r="L10" t="str">
        <f t="shared" si="4"/>
        <v/>
      </c>
      <c r="M10" t="str">
        <f>IF(E10="","",IF(VLOOKUP(G10,AREAS!A9:C111,3,FALSE)=VLOOKUP(J10,AREAS!A9:C111,3,FALSE),"Intra-Regional_Line","Regional_Tie_Line"))</f>
        <v>Intra-Regional_Line</v>
      </c>
    </row>
    <row r="11" spans="1:26" x14ac:dyDescent="0.25">
      <c r="A11">
        <v>344974</v>
      </c>
      <c r="B11">
        <v>345773</v>
      </c>
      <c r="E11" t="s">
        <v>358</v>
      </c>
      <c r="F11">
        <v>340624</v>
      </c>
      <c r="G11">
        <v>314</v>
      </c>
      <c r="H11">
        <v>161</v>
      </c>
      <c r="I11">
        <v>360043</v>
      </c>
      <c r="J11">
        <v>347</v>
      </c>
      <c r="K11">
        <v>161</v>
      </c>
      <c r="L11" t="str">
        <f t="shared" si="4"/>
        <v/>
      </c>
      <c r="M11" t="str">
        <f>IF(E11="","",IF(VLOOKUP(G11,AREAS!A10:C112,3,FALSE)=VLOOKUP(J11,AREAS!A10:C112,3,FALSE),"Intra-Regional_Line","Regional_Tie_Line"))</f>
        <v>Regional_Tie_Line</v>
      </c>
    </row>
    <row r="12" spans="1:26" x14ac:dyDescent="0.25">
      <c r="A12">
        <v>346895</v>
      </c>
      <c r="B12">
        <v>348151</v>
      </c>
      <c r="E12" t="s">
        <v>358</v>
      </c>
      <c r="F12">
        <v>344224</v>
      </c>
      <c r="G12">
        <v>356</v>
      </c>
      <c r="H12">
        <v>345</v>
      </c>
      <c r="I12">
        <v>344327</v>
      </c>
      <c r="J12">
        <v>356</v>
      </c>
      <c r="K12">
        <v>345</v>
      </c>
      <c r="L12" t="str">
        <f t="shared" si="4"/>
        <v/>
      </c>
      <c r="M12" t="str">
        <f>IF(E12="","",IF(VLOOKUP(G12,AREAS!A11:C113,3,FALSE)=VLOOKUP(J12,AREAS!A11:C113,3,FALSE),"Intra-Regional_Line","Regional_Tie_Line"))</f>
        <v>Intra-Regional_Line</v>
      </c>
    </row>
    <row r="13" spans="1:26" x14ac:dyDescent="0.25">
      <c r="A13">
        <v>345667</v>
      </c>
      <c r="B13">
        <v>345668</v>
      </c>
      <c r="E13" t="s">
        <v>358</v>
      </c>
      <c r="F13">
        <v>344974</v>
      </c>
      <c r="G13">
        <v>356</v>
      </c>
      <c r="H13">
        <v>345</v>
      </c>
      <c r="I13">
        <v>345773</v>
      </c>
      <c r="J13">
        <v>356</v>
      </c>
      <c r="K13">
        <v>345</v>
      </c>
      <c r="L13" t="str">
        <f t="shared" si="4"/>
        <v/>
      </c>
      <c r="M13" t="str">
        <f>IF(E13="","",IF(VLOOKUP(G13,AREAS!$A$2:$C$104,3,FALSE)=VLOOKUP(J13,AREAS!$A$2:$C$104,3,FALSE),$Z$2,$Y$2))</f>
        <v>Intra-Regional Line</v>
      </c>
    </row>
    <row r="14" spans="1:26" x14ac:dyDescent="0.25">
      <c r="A14">
        <v>344974</v>
      </c>
      <c r="B14">
        <v>345773</v>
      </c>
      <c r="E14" t="s">
        <v>358</v>
      </c>
      <c r="F14">
        <v>345667</v>
      </c>
      <c r="G14">
        <v>356</v>
      </c>
      <c r="H14">
        <v>345</v>
      </c>
      <c r="I14">
        <v>345668</v>
      </c>
      <c r="J14">
        <v>356</v>
      </c>
      <c r="K14">
        <v>345</v>
      </c>
      <c r="L14" t="str">
        <f t="shared" si="4"/>
        <v/>
      </c>
      <c r="M14" t="str">
        <f>IF(E14="","",IF(VLOOKUP(G14,AREAS!$A$2:$C$104,3,FALSE)=VLOOKUP(J14,AREAS!$A$2:$C$104,3,FALSE),$Z$2,$Y$2))</f>
        <v>Intra-Regional Line</v>
      </c>
    </row>
    <row r="15" spans="1:26" x14ac:dyDescent="0.25">
      <c r="A15">
        <v>348493</v>
      </c>
      <c r="B15">
        <v>348827</v>
      </c>
      <c r="E15" t="s">
        <v>358</v>
      </c>
      <c r="F15">
        <v>346895</v>
      </c>
      <c r="G15">
        <v>357</v>
      </c>
      <c r="H15">
        <v>345</v>
      </c>
      <c r="I15">
        <v>348151</v>
      </c>
      <c r="J15">
        <v>357</v>
      </c>
      <c r="K15">
        <v>345</v>
      </c>
      <c r="L15" t="str">
        <f t="shared" si="4"/>
        <v/>
      </c>
      <c r="M15" t="str">
        <f>IF(E15="","",IF(VLOOKUP(G15,AREAS!$A$2:$C$104,3,FALSE)=VLOOKUP(J15,AREAS!$A$2:$C$104,3,FALSE),$Z$2,$Y$2))</f>
        <v>Intra-Regional Line</v>
      </c>
    </row>
    <row r="16" spans="1:26" x14ac:dyDescent="0.25">
      <c r="A16">
        <v>347830</v>
      </c>
      <c r="B16">
        <v>348493</v>
      </c>
      <c r="E16" t="s">
        <v>358</v>
      </c>
      <c r="F16">
        <v>346992</v>
      </c>
      <c r="G16">
        <v>357</v>
      </c>
      <c r="H16">
        <v>345</v>
      </c>
      <c r="I16">
        <v>348827</v>
      </c>
      <c r="J16">
        <v>357</v>
      </c>
      <c r="K16">
        <v>345</v>
      </c>
      <c r="L16" t="str">
        <f t="shared" si="4"/>
        <v/>
      </c>
      <c r="M16" t="str">
        <f>IF(E16="","",IF(VLOOKUP(G16,AREAS!$A$2:$C$104,3,FALSE)=VLOOKUP(J16,AREAS!$A$2:$C$104,3,FALSE),$Z$2,$Y$2))</f>
        <v>Intra-Regional Line</v>
      </c>
    </row>
    <row r="17" spans="1:13" x14ac:dyDescent="0.25">
      <c r="A17">
        <v>300038</v>
      </c>
      <c r="B17">
        <v>344974</v>
      </c>
      <c r="E17" t="s">
        <v>358</v>
      </c>
      <c r="F17">
        <v>346992</v>
      </c>
      <c r="G17">
        <v>357</v>
      </c>
      <c r="H17">
        <v>345</v>
      </c>
      <c r="I17">
        <v>360002</v>
      </c>
      <c r="J17">
        <v>347</v>
      </c>
      <c r="K17">
        <v>345</v>
      </c>
      <c r="L17" t="str">
        <f t="shared" si="4"/>
        <v/>
      </c>
      <c r="M17" t="str">
        <f>IF(E17="","",IF(VLOOKUP(G17,AREAS!$A$2:$C$104,3,FALSE)=VLOOKUP(J17,AREAS!$A$2:$C$104,3,FALSE),$Z$2,$Y$2))</f>
        <v>Regional Tie Line</v>
      </c>
    </row>
    <row r="18" spans="1:13" x14ac:dyDescent="0.25">
      <c r="A18">
        <v>346992</v>
      </c>
      <c r="B18">
        <v>360002</v>
      </c>
      <c r="E18" t="s">
        <v>358</v>
      </c>
      <c r="F18">
        <v>347830</v>
      </c>
      <c r="G18">
        <v>357</v>
      </c>
      <c r="H18">
        <v>345</v>
      </c>
      <c r="I18">
        <v>348493</v>
      </c>
      <c r="J18">
        <v>357</v>
      </c>
      <c r="K18">
        <v>345</v>
      </c>
      <c r="L18" t="str">
        <f t="shared" si="4"/>
        <v/>
      </c>
      <c r="M18" t="str">
        <f>IF(E18="","",IF(VLOOKUP(G18,AREAS!$A$2:$C$104,3,FALSE)=VLOOKUP(J18,AREAS!$A$2:$C$104,3,FALSE),$Z$2,$Y$2))</f>
        <v>Intra-Regional Line</v>
      </c>
    </row>
    <row r="19" spans="1:13" x14ac:dyDescent="0.25">
      <c r="A19">
        <v>348493</v>
      </c>
      <c r="B19">
        <v>348827</v>
      </c>
      <c r="E19" t="s">
        <v>358</v>
      </c>
      <c r="F19">
        <v>348493</v>
      </c>
      <c r="G19">
        <v>357</v>
      </c>
      <c r="H19">
        <v>345</v>
      </c>
      <c r="I19">
        <v>348827</v>
      </c>
      <c r="J19">
        <v>357</v>
      </c>
      <c r="K19">
        <v>345</v>
      </c>
      <c r="L19" t="str">
        <f t="shared" si="4"/>
        <v/>
      </c>
      <c r="M19" t="str">
        <f>IF(E19="","",IF(VLOOKUP(G19,AREAS!$A$2:$C$104,3,FALSE)=VLOOKUP(J19,AREAS!$A$2:$C$104,3,FALSE),$Z$2,$Y$2))</f>
        <v>Intra-Regional Line</v>
      </c>
    </row>
    <row r="20" spans="1:13" x14ac:dyDescent="0.25">
      <c r="A20">
        <v>300038</v>
      </c>
      <c r="B20">
        <v>344974</v>
      </c>
      <c r="F20" t="s">
        <v>364</v>
      </c>
      <c r="G20" t="s">
        <v>365</v>
      </c>
      <c r="H20" t="s">
        <v>366</v>
      </c>
      <c r="I20" t="s">
        <v>363</v>
      </c>
      <c r="J20" t="s">
        <v>365</v>
      </c>
      <c r="K20" t="s">
        <v>366</v>
      </c>
      <c r="L20" t="str">
        <f t="shared" si="4"/>
        <v/>
      </c>
      <c r="M20" t="str">
        <f>IF(E20="","",IF(VLOOKUP(G20,AREAS!$A$2:$C$104,3,FALSE)=VLOOKUP(J20,AREAS!$A$2:$C$104,3,FALSE),$Z$2,$Y$2))</f>
        <v/>
      </c>
    </row>
    <row r="21" spans="1:13" x14ac:dyDescent="0.25">
      <c r="A21">
        <v>346992</v>
      </c>
      <c r="B21">
        <v>348827</v>
      </c>
      <c r="E21" t="s">
        <v>359</v>
      </c>
      <c r="F21">
        <v>130753</v>
      </c>
      <c r="G21">
        <v>102</v>
      </c>
      <c r="H21">
        <v>345</v>
      </c>
      <c r="I21">
        <v>130755</v>
      </c>
      <c r="J21">
        <v>102</v>
      </c>
      <c r="K21">
        <v>345</v>
      </c>
      <c r="L21" t="str">
        <f t="shared" si="4"/>
        <v/>
      </c>
      <c r="M21" t="str">
        <f>IF(E21="","",IF(VLOOKUP(G21,AREAS!$A$2:$C$104,3,FALSE)=VLOOKUP(J21,AREAS!$A$2:$C$104,3,FALSE),$Z$2,$Y$2))</f>
        <v>Intra-Regional Line</v>
      </c>
    </row>
    <row r="22" spans="1:13" x14ac:dyDescent="0.25">
      <c r="A22">
        <v>336562</v>
      </c>
      <c r="B22">
        <v>336839</v>
      </c>
      <c r="E22" t="s">
        <v>359</v>
      </c>
      <c r="F22">
        <v>130755</v>
      </c>
      <c r="G22">
        <v>102</v>
      </c>
      <c r="H22">
        <v>345</v>
      </c>
      <c r="I22">
        <v>130757</v>
      </c>
      <c r="J22">
        <v>102</v>
      </c>
      <c r="K22">
        <v>345</v>
      </c>
      <c r="L22" t="str">
        <f t="shared" si="4"/>
        <v/>
      </c>
      <c r="M22" t="str">
        <f>IF(E22="","",IF(VLOOKUP(G22,AREAS!$A$2:$C$104,3,FALSE)=VLOOKUP(J22,AREAS!$A$2:$C$104,3,FALSE),$Z$2,$Y$2))</f>
        <v>Intra-Regional Line</v>
      </c>
    </row>
    <row r="23" spans="1:13" x14ac:dyDescent="0.25">
      <c r="A23">
        <v>346992</v>
      </c>
      <c r="B23">
        <v>360002</v>
      </c>
      <c r="E23" t="s">
        <v>359</v>
      </c>
      <c r="F23">
        <v>130755</v>
      </c>
      <c r="G23">
        <v>102</v>
      </c>
      <c r="H23">
        <v>345</v>
      </c>
      <c r="I23">
        <v>130839</v>
      </c>
      <c r="J23">
        <v>102</v>
      </c>
      <c r="K23">
        <v>115</v>
      </c>
      <c r="L23" t="str">
        <f t="shared" si="4"/>
        <v>xfr</v>
      </c>
      <c r="M23" t="str">
        <f>IF(E23="","",IF(VLOOKUP(G23,AREAS!$A$2:$C$104,3,FALSE)=VLOOKUP(J23,AREAS!$A$2:$C$104,3,FALSE),$Z$2,$Y$2))</f>
        <v>Intra-Regional Line</v>
      </c>
    </row>
    <row r="24" spans="1:13" x14ac:dyDescent="0.25">
      <c r="A24">
        <v>344224</v>
      </c>
      <c r="B24">
        <v>344327</v>
      </c>
      <c r="E24" t="s">
        <v>359</v>
      </c>
      <c r="F24">
        <v>130755</v>
      </c>
      <c r="G24">
        <v>102</v>
      </c>
      <c r="H24">
        <v>345</v>
      </c>
      <c r="I24">
        <v>131157</v>
      </c>
      <c r="J24">
        <v>102</v>
      </c>
      <c r="K24">
        <v>345</v>
      </c>
      <c r="L24" t="str">
        <f t="shared" si="4"/>
        <v/>
      </c>
      <c r="M24" t="str">
        <f>IF(E24="","",IF(VLOOKUP(G24,AREAS!$A$2:$C$104,3,FALSE)=VLOOKUP(J24,AREAS!$A$2:$C$104,3,FALSE),$Z$2,$Y$2))</f>
        <v>Intra-Regional Line</v>
      </c>
    </row>
    <row r="25" spans="1:13" x14ac:dyDescent="0.25">
      <c r="A25">
        <v>300041</v>
      </c>
      <c r="B25">
        <v>344327</v>
      </c>
      <c r="E25" t="s">
        <v>359</v>
      </c>
      <c r="F25">
        <v>130756</v>
      </c>
      <c r="G25">
        <v>102</v>
      </c>
      <c r="H25">
        <v>345</v>
      </c>
      <c r="I25">
        <v>135398</v>
      </c>
      <c r="J25">
        <v>102</v>
      </c>
      <c r="K25">
        <v>345</v>
      </c>
      <c r="L25" t="str">
        <f t="shared" si="4"/>
        <v/>
      </c>
      <c r="M25" t="str">
        <f>IF(E25="","",IF(VLOOKUP(G25,AREAS!$A$2:$C$104,3,FALSE)=VLOOKUP(J25,AREAS!$A$2:$C$104,3,FALSE),$Z$2,$Y$2))</f>
        <v>Intra-Regional Line</v>
      </c>
    </row>
    <row r="26" spans="1:13" x14ac:dyDescent="0.25">
      <c r="A26">
        <v>347830</v>
      </c>
      <c r="B26">
        <v>348493</v>
      </c>
      <c r="E26" t="s">
        <v>359</v>
      </c>
      <c r="F26">
        <v>130757</v>
      </c>
      <c r="G26">
        <v>102</v>
      </c>
      <c r="H26">
        <v>345</v>
      </c>
      <c r="I26">
        <v>130768</v>
      </c>
      <c r="J26">
        <v>102</v>
      </c>
      <c r="K26">
        <v>230</v>
      </c>
      <c r="L26" t="str">
        <f t="shared" si="4"/>
        <v>xfr</v>
      </c>
      <c r="M26" t="str">
        <f>IF(E26="","",IF(VLOOKUP(G26,AREAS!$A$2:$C$104,3,FALSE)=VLOOKUP(J26,AREAS!$A$2:$C$104,3,FALSE),$Z$2,$Y$2))</f>
        <v>Intra-Regional Line</v>
      </c>
    </row>
    <row r="27" spans="1:13" x14ac:dyDescent="0.25">
      <c r="E27" t="s">
        <v>359</v>
      </c>
      <c r="F27">
        <v>130757</v>
      </c>
      <c r="G27">
        <v>102</v>
      </c>
      <c r="H27">
        <v>345</v>
      </c>
      <c r="I27">
        <v>200930</v>
      </c>
      <c r="J27">
        <v>10</v>
      </c>
      <c r="K27">
        <v>345</v>
      </c>
      <c r="L27" t="str">
        <f t="shared" si="4"/>
        <v/>
      </c>
      <c r="M27" t="str">
        <f>IF(E27="","",IF(VLOOKUP(G27,AREAS!$A$2:$C$104,3,FALSE)=VLOOKUP(J27,AREAS!$A$2:$C$104,3,FALSE),$Z$2,$Y$2))</f>
        <v>Regional Tie Line</v>
      </c>
    </row>
    <row r="28" spans="1:13" x14ac:dyDescent="0.25">
      <c r="A28" t="s">
        <v>359</v>
      </c>
      <c r="E28" t="s">
        <v>359</v>
      </c>
      <c r="F28">
        <v>130762</v>
      </c>
      <c r="G28">
        <v>102</v>
      </c>
      <c r="H28">
        <v>230</v>
      </c>
      <c r="I28">
        <v>130767</v>
      </c>
      <c r="J28">
        <v>102</v>
      </c>
      <c r="K28">
        <v>230</v>
      </c>
      <c r="L28" t="str">
        <f t="shared" si="4"/>
        <v/>
      </c>
      <c r="M28" t="str">
        <f>IF(E28="","",IF(VLOOKUP(G28,AREAS!$A$2:$C$104,3,FALSE)=VLOOKUP(J28,AREAS!$A$2:$C$104,3,FALSE),$Z$2,$Y$2))</f>
        <v>Intra-Regional Line</v>
      </c>
    </row>
    <row r="29" spans="1:13" x14ac:dyDescent="0.25">
      <c r="A29">
        <v>130762</v>
      </c>
      <c r="B29">
        <v>130767</v>
      </c>
      <c r="E29" t="s">
        <v>359</v>
      </c>
      <c r="F29">
        <v>130762</v>
      </c>
      <c r="G29">
        <v>102</v>
      </c>
      <c r="H29">
        <v>230</v>
      </c>
      <c r="I29">
        <v>135413</v>
      </c>
      <c r="J29">
        <v>102</v>
      </c>
      <c r="K29">
        <v>230</v>
      </c>
      <c r="L29" t="str">
        <f t="shared" si="4"/>
        <v/>
      </c>
      <c r="M29" t="str">
        <f>IF(E29="","",IF(VLOOKUP(G29,AREAS!$A$2:$C$104,3,FALSE)=VLOOKUP(J29,AREAS!$A$2:$C$104,3,FALSE),$Z$2,$Y$2))</f>
        <v>Intra-Regional Line</v>
      </c>
    </row>
    <row r="30" spans="1:13" x14ac:dyDescent="0.25">
      <c r="A30">
        <v>135415</v>
      </c>
      <c r="B30">
        <v>147842</v>
      </c>
      <c r="E30" t="s">
        <v>359</v>
      </c>
      <c r="F30">
        <v>130763</v>
      </c>
      <c r="G30">
        <v>102</v>
      </c>
      <c r="H30">
        <v>230</v>
      </c>
      <c r="I30">
        <v>200675</v>
      </c>
      <c r="J30">
        <v>10</v>
      </c>
      <c r="K30">
        <v>230</v>
      </c>
      <c r="L30" t="str">
        <f t="shared" si="4"/>
        <v/>
      </c>
      <c r="M30" t="str">
        <f>IF(E30="","",IF(VLOOKUP(G30,AREAS!$A$2:$C$104,3,FALSE)=VLOOKUP(J30,AREAS!$A$2:$C$104,3,FALSE),$Z$2,$Y$2))</f>
        <v>Regional Tie Line</v>
      </c>
    </row>
    <row r="31" spans="1:13" x14ac:dyDescent="0.25">
      <c r="A31">
        <v>135415</v>
      </c>
      <c r="B31">
        <v>147842</v>
      </c>
      <c r="E31" t="s">
        <v>359</v>
      </c>
      <c r="F31">
        <v>130768</v>
      </c>
      <c r="G31">
        <v>102</v>
      </c>
      <c r="H31">
        <v>230</v>
      </c>
      <c r="I31">
        <v>130876</v>
      </c>
      <c r="J31">
        <v>102</v>
      </c>
      <c r="K31">
        <v>230</v>
      </c>
      <c r="L31" t="str">
        <f t="shared" si="4"/>
        <v/>
      </c>
      <c r="M31" t="str">
        <f>IF(E31="","",IF(VLOOKUP(G31,AREAS!$A$2:$C$104,3,FALSE)=VLOOKUP(J31,AREAS!$A$2:$C$104,3,FALSE),$Z$2,$Y$2))</f>
        <v>Intra-Regional Line</v>
      </c>
    </row>
    <row r="32" spans="1:13" x14ac:dyDescent="0.25">
      <c r="A32">
        <v>130755</v>
      </c>
      <c r="B32">
        <v>130839</v>
      </c>
      <c r="E32" t="s">
        <v>359</v>
      </c>
      <c r="F32">
        <v>131157</v>
      </c>
      <c r="G32">
        <v>102</v>
      </c>
      <c r="H32">
        <v>345</v>
      </c>
      <c r="I32">
        <v>136153</v>
      </c>
      <c r="J32">
        <v>102</v>
      </c>
      <c r="K32">
        <v>345</v>
      </c>
      <c r="L32" t="str">
        <f t="shared" si="4"/>
        <v/>
      </c>
      <c r="M32" t="str">
        <f>IF(E32="","",IF(VLOOKUP(G32,AREAS!$A$2:$C$104,3,FALSE)=VLOOKUP(J32,AREAS!$A$2:$C$104,3,FALSE),$Z$2,$Y$2))</f>
        <v>Intra-Regional Line</v>
      </c>
    </row>
    <row r="33" spans="1:13" x14ac:dyDescent="0.25">
      <c r="A33">
        <v>135250</v>
      </c>
      <c r="B33">
        <v>135251</v>
      </c>
      <c r="E33" t="s">
        <v>359</v>
      </c>
      <c r="F33">
        <v>135250</v>
      </c>
      <c r="G33">
        <v>102</v>
      </c>
      <c r="H33">
        <v>230</v>
      </c>
      <c r="I33">
        <v>135251</v>
      </c>
      <c r="J33">
        <v>102</v>
      </c>
      <c r="K33">
        <v>230</v>
      </c>
      <c r="L33" t="str">
        <f t="shared" si="4"/>
        <v/>
      </c>
      <c r="M33" t="str">
        <f>IF(E33="","",IF(VLOOKUP(G33,AREAS!$A$2:$C$104,3,FALSE)=VLOOKUP(J33,AREAS!$A$2:$C$104,3,FALSE),$Z$2,$Y$2))</f>
        <v>Intra-Regional Line</v>
      </c>
    </row>
    <row r="34" spans="1:13" x14ac:dyDescent="0.25">
      <c r="A34">
        <v>135251</v>
      </c>
      <c r="B34">
        <v>200654</v>
      </c>
      <c r="E34" t="s">
        <v>359</v>
      </c>
      <c r="F34">
        <v>135250</v>
      </c>
      <c r="G34">
        <v>102</v>
      </c>
      <c r="H34">
        <v>230</v>
      </c>
      <c r="I34">
        <v>135413</v>
      </c>
      <c r="J34">
        <v>102</v>
      </c>
      <c r="K34">
        <v>230</v>
      </c>
      <c r="L34" t="str">
        <f t="shared" si="4"/>
        <v/>
      </c>
      <c r="M34" t="str">
        <f>IF(E34="","",IF(VLOOKUP(G34,AREAS!$A$2:$C$104,3,FALSE)=VLOOKUP(J34,AREAS!$A$2:$C$104,3,FALSE),$Z$2,$Y$2))</f>
        <v>Intra-Regional Line</v>
      </c>
    </row>
    <row r="35" spans="1:13" x14ac:dyDescent="0.25">
      <c r="A35">
        <v>135250</v>
      </c>
      <c r="B35">
        <v>135251</v>
      </c>
      <c r="E35" t="s">
        <v>359</v>
      </c>
      <c r="F35">
        <v>135250</v>
      </c>
      <c r="G35">
        <v>102</v>
      </c>
      <c r="H35">
        <v>230</v>
      </c>
      <c r="I35">
        <v>146000</v>
      </c>
      <c r="J35">
        <v>102</v>
      </c>
      <c r="K35">
        <v>230</v>
      </c>
      <c r="L35" t="str">
        <f t="shared" si="4"/>
        <v/>
      </c>
      <c r="M35" t="str">
        <f>IF(E35="","",IF(VLOOKUP(G35,AREAS!$A$2:$C$104,3,FALSE)=VLOOKUP(J35,AREAS!$A$2:$C$104,3,FALSE),$Z$2,$Y$2))</f>
        <v>Intra-Regional Line</v>
      </c>
    </row>
    <row r="36" spans="1:13" x14ac:dyDescent="0.25">
      <c r="A36">
        <v>135250</v>
      </c>
      <c r="B36">
        <v>135413</v>
      </c>
      <c r="E36" t="s">
        <v>359</v>
      </c>
      <c r="F36">
        <v>135251</v>
      </c>
      <c r="G36">
        <v>102</v>
      </c>
      <c r="H36">
        <v>230</v>
      </c>
      <c r="I36">
        <v>200654</v>
      </c>
      <c r="J36">
        <v>10</v>
      </c>
      <c r="K36">
        <v>230</v>
      </c>
      <c r="L36" t="str">
        <f t="shared" si="4"/>
        <v/>
      </c>
      <c r="M36" t="str">
        <f>IF(E36="","",IF(VLOOKUP(G36,AREAS!$A$2:$C$104,3,FALSE)=VLOOKUP(J36,AREAS!$A$2:$C$104,3,FALSE),$Z$2,$Y$2))</f>
        <v>Regional Tie Line</v>
      </c>
    </row>
    <row r="37" spans="1:13" x14ac:dyDescent="0.25">
      <c r="A37">
        <v>135251</v>
      </c>
      <c r="B37">
        <v>200654</v>
      </c>
      <c r="E37" t="s">
        <v>359</v>
      </c>
      <c r="F37">
        <v>135398</v>
      </c>
      <c r="G37">
        <v>102</v>
      </c>
      <c r="H37">
        <v>345</v>
      </c>
      <c r="I37">
        <v>200942</v>
      </c>
      <c r="J37">
        <v>10</v>
      </c>
      <c r="K37">
        <v>345</v>
      </c>
      <c r="L37" t="str">
        <f t="shared" si="4"/>
        <v/>
      </c>
      <c r="M37" t="str">
        <f>IF(E37="","",IF(VLOOKUP(G37,AREAS!$A$2:$C$104,3,FALSE)=VLOOKUP(J37,AREAS!$A$2:$C$104,3,FALSE),$Z$2,$Y$2))</f>
        <v>Regional Tie Line</v>
      </c>
    </row>
    <row r="38" spans="1:13" x14ac:dyDescent="0.25">
      <c r="A38">
        <v>135413</v>
      </c>
      <c r="B38">
        <v>146000</v>
      </c>
      <c r="E38" t="s">
        <v>359</v>
      </c>
      <c r="F38">
        <v>135413</v>
      </c>
      <c r="G38">
        <v>102</v>
      </c>
      <c r="H38">
        <v>230</v>
      </c>
      <c r="I38">
        <v>146000</v>
      </c>
      <c r="J38">
        <v>102</v>
      </c>
      <c r="K38">
        <v>230</v>
      </c>
      <c r="L38" t="str">
        <f t="shared" si="4"/>
        <v/>
      </c>
      <c r="M38" t="str">
        <f>IF(E38="","",IF(VLOOKUP(G38,AREAS!$A$2:$C$104,3,FALSE)=VLOOKUP(J38,AREAS!$A$2:$C$104,3,FALSE),$Z$2,$Y$2))</f>
        <v>Intra-Regional Line</v>
      </c>
    </row>
    <row r="39" spans="1:13" x14ac:dyDescent="0.25">
      <c r="A39">
        <v>135250</v>
      </c>
      <c r="B39">
        <v>146000</v>
      </c>
      <c r="E39" t="s">
        <v>359</v>
      </c>
      <c r="F39">
        <v>135415</v>
      </c>
      <c r="G39">
        <v>102</v>
      </c>
      <c r="H39">
        <v>230</v>
      </c>
      <c r="I39">
        <v>147842</v>
      </c>
      <c r="J39">
        <v>102</v>
      </c>
      <c r="K39">
        <v>230</v>
      </c>
      <c r="L39" t="str">
        <f t="shared" si="4"/>
        <v/>
      </c>
      <c r="M39" t="str">
        <f>IF(E39="","",IF(VLOOKUP(G39,AREAS!$A$2:$C$104,3,FALSE)=VLOOKUP(J39,AREAS!$A$2:$C$104,3,FALSE),$Z$2,$Y$2))</f>
        <v>Intra-Regional Line</v>
      </c>
    </row>
    <row r="40" spans="1:13" x14ac:dyDescent="0.25">
      <c r="A40">
        <v>130762</v>
      </c>
      <c r="B40">
        <v>135413</v>
      </c>
      <c r="E40" t="s">
        <v>359</v>
      </c>
      <c r="F40">
        <v>135415</v>
      </c>
      <c r="G40">
        <v>102</v>
      </c>
      <c r="H40">
        <v>230</v>
      </c>
      <c r="I40">
        <v>147842</v>
      </c>
      <c r="J40">
        <v>102</v>
      </c>
      <c r="K40">
        <v>230</v>
      </c>
      <c r="L40" t="str">
        <f t="shared" si="4"/>
        <v/>
      </c>
      <c r="M40" t="str">
        <f>IF(E40="","",IF(VLOOKUP(G40,AREAS!$A$2:$C$104,3,FALSE)=VLOOKUP(J40,AREAS!$A$2:$C$104,3,FALSE),$Z$2,$Y$2))</f>
        <v>Intra-Regional Line</v>
      </c>
    </row>
    <row r="41" spans="1:13" x14ac:dyDescent="0.25">
      <c r="A41">
        <v>130768</v>
      </c>
      <c r="B41">
        <v>130876</v>
      </c>
      <c r="E41" t="s">
        <v>359</v>
      </c>
      <c r="F41">
        <v>136150</v>
      </c>
      <c r="G41">
        <v>102</v>
      </c>
      <c r="H41">
        <v>345</v>
      </c>
      <c r="I41">
        <v>149001</v>
      </c>
      <c r="J41">
        <v>102</v>
      </c>
      <c r="K41">
        <v>345</v>
      </c>
      <c r="L41" t="str">
        <f t="shared" si="4"/>
        <v/>
      </c>
      <c r="M41" t="str">
        <f>IF(E41="","",IF(VLOOKUP(G41,AREAS!$A$2:$C$104,3,FALSE)=VLOOKUP(J41,AREAS!$A$2:$C$104,3,FALSE),$Z$2,$Y$2))</f>
        <v>Intra-Regional Line</v>
      </c>
    </row>
    <row r="42" spans="1:13" x14ac:dyDescent="0.25">
      <c r="A42">
        <v>131157</v>
      </c>
      <c r="B42">
        <v>136153</v>
      </c>
      <c r="E42" t="s">
        <v>359</v>
      </c>
      <c r="F42">
        <v>136150</v>
      </c>
      <c r="G42">
        <v>102</v>
      </c>
      <c r="H42">
        <v>345</v>
      </c>
      <c r="I42">
        <v>149001</v>
      </c>
      <c r="J42">
        <v>102</v>
      </c>
      <c r="K42">
        <v>345</v>
      </c>
      <c r="L42" t="str">
        <f t="shared" si="4"/>
        <v/>
      </c>
      <c r="M42" t="str">
        <f>IF(E42="","",IF(VLOOKUP(G42,AREAS!$A$2:$C$104,3,FALSE)=VLOOKUP(J42,AREAS!$A$2:$C$104,3,FALSE),$Z$2,$Y$2))</f>
        <v>Intra-Regional Line</v>
      </c>
    </row>
    <row r="43" spans="1:13" x14ac:dyDescent="0.25">
      <c r="A43">
        <v>135398</v>
      </c>
      <c r="B43">
        <v>200942</v>
      </c>
      <c r="F43" t="s">
        <v>364</v>
      </c>
      <c r="G43" t="s">
        <v>365</v>
      </c>
      <c r="H43" t="s">
        <v>366</v>
      </c>
      <c r="I43" t="s">
        <v>363</v>
      </c>
      <c r="J43" t="s">
        <v>365</v>
      </c>
      <c r="K43" t="s">
        <v>366</v>
      </c>
      <c r="L43" t="str">
        <f t="shared" si="4"/>
        <v/>
      </c>
      <c r="M43" t="str">
        <f>IF(E43="","",IF(VLOOKUP(G43,AREAS!$A$2:$C$104,3,FALSE)=VLOOKUP(J43,AREAS!$A$2:$C$104,3,FALSE),$Z$2,$Y$2))</f>
        <v/>
      </c>
    </row>
    <row r="44" spans="1:13" x14ac:dyDescent="0.25">
      <c r="A44">
        <v>130755</v>
      </c>
      <c r="B44">
        <v>131157</v>
      </c>
      <c r="E44" t="s">
        <v>360</v>
      </c>
      <c r="F44">
        <v>130757</v>
      </c>
      <c r="G44">
        <v>102</v>
      </c>
      <c r="H44">
        <v>345</v>
      </c>
      <c r="I44">
        <v>200930</v>
      </c>
      <c r="J44">
        <v>10</v>
      </c>
      <c r="K44">
        <v>345</v>
      </c>
      <c r="L44" t="str">
        <f t="shared" si="4"/>
        <v/>
      </c>
      <c r="M44" t="str">
        <f>IF(E44="","",IF(VLOOKUP(G44,AREAS!$A$2:$C$104,3,FALSE)=VLOOKUP(J44,AREAS!$A$2:$C$104,3,FALSE),$Z$2,$Y$2))</f>
        <v>Regional Tie Line</v>
      </c>
    </row>
    <row r="45" spans="1:13" x14ac:dyDescent="0.25">
      <c r="A45">
        <v>130755</v>
      </c>
      <c r="B45">
        <v>130757</v>
      </c>
      <c r="E45" t="s">
        <v>360</v>
      </c>
      <c r="F45">
        <v>130763</v>
      </c>
      <c r="G45">
        <v>102</v>
      </c>
      <c r="H45">
        <v>230</v>
      </c>
      <c r="I45">
        <v>200675</v>
      </c>
      <c r="J45">
        <v>10</v>
      </c>
      <c r="K45">
        <v>230</v>
      </c>
      <c r="L45" t="str">
        <f t="shared" si="4"/>
        <v/>
      </c>
      <c r="M45" t="str">
        <f>IF(E45="","",IF(VLOOKUP(G45,AREAS!$A$2:$C$104,3,FALSE)=VLOOKUP(J45,AREAS!$A$2:$C$104,3,FALSE),$Z$2,$Y$2))</f>
        <v>Regional Tie Line</v>
      </c>
    </row>
    <row r="46" spans="1:13" x14ac:dyDescent="0.25">
      <c r="A46">
        <v>130763</v>
      </c>
      <c r="B46">
        <v>200675</v>
      </c>
      <c r="E46" t="s">
        <v>360</v>
      </c>
      <c r="F46">
        <v>135251</v>
      </c>
      <c r="G46">
        <v>102</v>
      </c>
      <c r="H46">
        <v>230</v>
      </c>
      <c r="I46">
        <v>200654</v>
      </c>
      <c r="J46">
        <v>10</v>
      </c>
      <c r="K46">
        <v>230</v>
      </c>
      <c r="L46" t="str">
        <f t="shared" si="4"/>
        <v/>
      </c>
      <c r="M46" t="str">
        <f>IF(E46="","",IF(VLOOKUP(G46,AREAS!$A$2:$C$104,3,FALSE)=VLOOKUP(J46,AREAS!$A$2:$C$104,3,FALSE),$Z$2,$Y$2))</f>
        <v>Regional Tie Line</v>
      </c>
    </row>
    <row r="47" spans="1:13" x14ac:dyDescent="0.25">
      <c r="A47">
        <v>130757</v>
      </c>
      <c r="B47">
        <v>200930</v>
      </c>
      <c r="E47" t="s">
        <v>360</v>
      </c>
      <c r="F47">
        <v>135398</v>
      </c>
      <c r="G47">
        <v>102</v>
      </c>
      <c r="H47">
        <v>345</v>
      </c>
      <c r="I47">
        <v>200942</v>
      </c>
      <c r="J47">
        <v>10</v>
      </c>
      <c r="K47">
        <v>345</v>
      </c>
      <c r="L47" t="str">
        <f t="shared" si="4"/>
        <v/>
      </c>
      <c r="M47" t="str">
        <f>IF(E47="","",IF(VLOOKUP(G47,AREAS!$A$2:$C$104,3,FALSE)=VLOOKUP(J47,AREAS!$A$2:$C$104,3,FALSE),$Z$2,$Y$2))</f>
        <v>Regional Tie Line</v>
      </c>
    </row>
    <row r="48" spans="1:13" x14ac:dyDescent="0.25">
      <c r="A48">
        <v>130755</v>
      </c>
      <c r="B48">
        <v>130757</v>
      </c>
      <c r="E48" t="s">
        <v>360</v>
      </c>
      <c r="F48">
        <v>200003</v>
      </c>
      <c r="G48">
        <v>10</v>
      </c>
      <c r="H48">
        <v>500</v>
      </c>
      <c r="I48">
        <v>200004</v>
      </c>
      <c r="J48">
        <v>10</v>
      </c>
      <c r="K48">
        <v>500</v>
      </c>
      <c r="L48" t="str">
        <f t="shared" si="4"/>
        <v/>
      </c>
      <c r="M48" t="str">
        <f>IF(E48="","",IF(VLOOKUP(G48,AREAS!$A$2:$C$104,3,FALSE)=VLOOKUP(J48,AREAS!$A$2:$C$104,3,FALSE),$Z$2,$Y$2))</f>
        <v>Intra-Regional Line</v>
      </c>
    </row>
    <row r="49" spans="1:13" x14ac:dyDescent="0.25">
      <c r="A49">
        <v>130757</v>
      </c>
      <c r="B49">
        <v>130768</v>
      </c>
      <c r="E49" t="s">
        <v>360</v>
      </c>
      <c r="F49">
        <v>200004</v>
      </c>
      <c r="G49">
        <v>10</v>
      </c>
      <c r="H49">
        <v>500</v>
      </c>
      <c r="I49">
        <v>200013</v>
      </c>
      <c r="J49">
        <v>10</v>
      </c>
      <c r="K49">
        <v>500</v>
      </c>
      <c r="L49" t="str">
        <f t="shared" si="4"/>
        <v/>
      </c>
      <c r="M49" t="str">
        <f>IF(E49="","",IF(VLOOKUP(G49,AREAS!$A$2:$C$104,3,FALSE)=VLOOKUP(J49,AREAS!$A$2:$C$104,3,FALSE),$Z$2,$Y$2))</f>
        <v>Intra-Regional Line</v>
      </c>
    </row>
    <row r="50" spans="1:13" x14ac:dyDescent="0.25">
      <c r="A50">
        <v>130753</v>
      </c>
      <c r="B50">
        <v>130755</v>
      </c>
      <c r="E50" t="s">
        <v>360</v>
      </c>
      <c r="F50">
        <v>200011</v>
      </c>
      <c r="G50">
        <v>10</v>
      </c>
      <c r="H50">
        <v>500</v>
      </c>
      <c r="I50">
        <v>235104</v>
      </c>
      <c r="J50">
        <v>10</v>
      </c>
      <c r="K50">
        <v>500</v>
      </c>
      <c r="L50" t="str">
        <f t="shared" si="4"/>
        <v/>
      </c>
      <c r="M50" t="str">
        <f>IF(E50="","",IF(VLOOKUP(G50,AREAS!$A$2:$C$104,3,FALSE)=VLOOKUP(J50,AREAS!$A$2:$C$104,3,FALSE),$Z$2,$Y$2))</f>
        <v>Intra-Regional Line</v>
      </c>
    </row>
    <row r="51" spans="1:13" x14ac:dyDescent="0.25">
      <c r="A51">
        <v>135398</v>
      </c>
      <c r="B51">
        <v>200942</v>
      </c>
      <c r="E51" t="s">
        <v>360</v>
      </c>
      <c r="F51">
        <v>200011</v>
      </c>
      <c r="G51">
        <v>10</v>
      </c>
      <c r="H51">
        <v>500</v>
      </c>
      <c r="I51">
        <v>235118</v>
      </c>
      <c r="J51">
        <v>10</v>
      </c>
      <c r="K51">
        <v>500</v>
      </c>
      <c r="L51" t="str">
        <f t="shared" si="4"/>
        <v/>
      </c>
      <c r="M51" t="str">
        <f>IF(E51="","",IF(VLOOKUP(G51,AREAS!$A$2:$C$104,3,FALSE)=VLOOKUP(J51,AREAS!$A$2:$C$104,3,FALSE),$Z$2,$Y$2))</f>
        <v>Intra-Regional Line</v>
      </c>
    </row>
    <row r="52" spans="1:13" x14ac:dyDescent="0.25">
      <c r="A52">
        <v>136150</v>
      </c>
      <c r="B52">
        <v>149001</v>
      </c>
      <c r="E52" t="s">
        <v>360</v>
      </c>
      <c r="F52">
        <v>200568</v>
      </c>
      <c r="G52">
        <v>10</v>
      </c>
      <c r="H52">
        <v>230</v>
      </c>
      <c r="I52">
        <v>200600</v>
      </c>
      <c r="J52">
        <v>10</v>
      </c>
      <c r="K52">
        <v>345</v>
      </c>
      <c r="L52" t="str">
        <f t="shared" si="4"/>
        <v>xfr</v>
      </c>
      <c r="M52" t="str">
        <f>IF(E52="","",IF(VLOOKUP(G52,AREAS!$A$2:$C$104,3,FALSE)=VLOOKUP(J52,AREAS!$A$2:$C$104,3,FALSE),$Z$2,$Y$2))</f>
        <v>Intra-Regional Line</v>
      </c>
    </row>
    <row r="53" spans="1:13" x14ac:dyDescent="0.25">
      <c r="A53">
        <v>136150</v>
      </c>
      <c r="B53">
        <v>149001</v>
      </c>
      <c r="E53" t="s">
        <v>360</v>
      </c>
      <c r="F53">
        <v>200599</v>
      </c>
      <c r="G53">
        <v>10</v>
      </c>
      <c r="H53">
        <v>345</v>
      </c>
      <c r="I53">
        <v>200600</v>
      </c>
      <c r="J53">
        <v>10</v>
      </c>
      <c r="K53">
        <v>345</v>
      </c>
      <c r="L53" t="str">
        <f t="shared" si="4"/>
        <v/>
      </c>
      <c r="M53" t="str">
        <f>IF(E53="","",IF(VLOOKUP(G53,AREAS!$A$2:$C$104,3,FALSE)=VLOOKUP(J53,AREAS!$A$2:$C$104,3,FALSE),$Z$2,$Y$2))</f>
        <v>Intra-Regional Line</v>
      </c>
    </row>
    <row r="54" spans="1:13" x14ac:dyDescent="0.25">
      <c r="A54">
        <v>130756</v>
      </c>
      <c r="B54">
        <v>135398</v>
      </c>
      <c r="E54" t="s">
        <v>360</v>
      </c>
      <c r="F54">
        <v>200599</v>
      </c>
      <c r="G54">
        <v>10</v>
      </c>
      <c r="H54">
        <v>345</v>
      </c>
      <c r="I54">
        <v>238547</v>
      </c>
      <c r="J54">
        <v>10</v>
      </c>
      <c r="K54">
        <v>345</v>
      </c>
      <c r="L54" t="str">
        <f t="shared" si="4"/>
        <v/>
      </c>
      <c r="M54" t="str">
        <f>IF(E54="","",IF(VLOOKUP(G54,AREAS!$A$2:$C$104,3,FALSE)=VLOOKUP(J54,AREAS!$A$2:$C$104,3,FALSE),$Z$2,$Y$2))</f>
        <v>Intra-Regional Line</v>
      </c>
    </row>
    <row r="55" spans="1:13" x14ac:dyDescent="0.25">
      <c r="A55">
        <v>130757</v>
      </c>
      <c r="B55">
        <v>200930</v>
      </c>
      <c r="E55" t="s">
        <v>360</v>
      </c>
      <c r="F55">
        <v>200654</v>
      </c>
      <c r="G55">
        <v>10</v>
      </c>
      <c r="H55">
        <v>230</v>
      </c>
      <c r="I55">
        <v>903645</v>
      </c>
      <c r="J55">
        <v>10</v>
      </c>
      <c r="K55">
        <v>230</v>
      </c>
      <c r="L55" t="str">
        <f t="shared" si="4"/>
        <v/>
      </c>
      <c r="M55" t="str">
        <f>IF(E55="","",IF(VLOOKUP(G55,AREAS!$A$2:$C$104,3,FALSE)=VLOOKUP(J55,AREAS!$A$2:$C$104,3,FALSE),$Z$2,$Y$2))</f>
        <v>Intra-Regional Line</v>
      </c>
    </row>
    <row r="56" spans="1:13" x14ac:dyDescent="0.25">
      <c r="A56">
        <v>130763</v>
      </c>
      <c r="B56">
        <v>200675</v>
      </c>
      <c r="E56" t="s">
        <v>360</v>
      </c>
      <c r="F56">
        <v>200675</v>
      </c>
      <c r="G56">
        <v>10</v>
      </c>
      <c r="H56">
        <v>230</v>
      </c>
      <c r="I56">
        <v>200924</v>
      </c>
      <c r="J56">
        <v>10</v>
      </c>
      <c r="K56">
        <v>230</v>
      </c>
      <c r="L56" t="str">
        <f t="shared" si="4"/>
        <v/>
      </c>
      <c r="M56" t="str">
        <f>IF(E56="","",IF(VLOOKUP(G56,AREAS!$A$2:$C$104,3,FALSE)=VLOOKUP(J56,AREAS!$A$2:$C$104,3,FALSE),$Z$2,$Y$2))</f>
        <v>Intra-Regional Line</v>
      </c>
    </row>
    <row r="57" spans="1:13" x14ac:dyDescent="0.25">
      <c r="E57" t="s">
        <v>360</v>
      </c>
      <c r="F57">
        <v>200706</v>
      </c>
      <c r="G57">
        <v>10</v>
      </c>
      <c r="H57">
        <v>230</v>
      </c>
      <c r="I57">
        <v>200708</v>
      </c>
      <c r="J57">
        <v>10</v>
      </c>
      <c r="K57">
        <v>230</v>
      </c>
      <c r="L57" t="str">
        <f t="shared" si="4"/>
        <v/>
      </c>
      <c r="M57" t="str">
        <f>IF(E57="","",IF(VLOOKUP(G57,AREAS!$A$2:$C$104,3,FALSE)=VLOOKUP(J57,AREAS!$A$2:$C$104,3,FALSE),$Z$2,$Y$2))</f>
        <v>Intra-Regional Line</v>
      </c>
    </row>
    <row r="58" spans="1:13" x14ac:dyDescent="0.25">
      <c r="A58" t="s">
        <v>360</v>
      </c>
      <c r="E58" t="s">
        <v>360</v>
      </c>
      <c r="F58">
        <v>200706</v>
      </c>
      <c r="G58">
        <v>10</v>
      </c>
      <c r="H58">
        <v>230</v>
      </c>
      <c r="I58">
        <v>200924</v>
      </c>
      <c r="J58">
        <v>10</v>
      </c>
      <c r="K58">
        <v>230</v>
      </c>
      <c r="L58" t="str">
        <f t="shared" si="4"/>
        <v/>
      </c>
      <c r="M58" t="str">
        <f>IF(E58="","",IF(VLOOKUP(G58,AREAS!$A$2:$C$104,3,FALSE)=VLOOKUP(J58,AREAS!$A$2:$C$104,3,FALSE),$Z$2,$Y$2))</f>
        <v>Intra-Regional Line</v>
      </c>
    </row>
    <row r="59" spans="1:13" x14ac:dyDescent="0.25">
      <c r="A59">
        <v>200004</v>
      </c>
      <c r="B59">
        <v>200013</v>
      </c>
      <c r="E59" t="s">
        <v>360</v>
      </c>
      <c r="F59">
        <v>200708</v>
      </c>
      <c r="G59">
        <v>10</v>
      </c>
      <c r="H59">
        <v>230</v>
      </c>
      <c r="I59">
        <v>208009</v>
      </c>
      <c r="J59">
        <v>10</v>
      </c>
      <c r="K59">
        <v>230</v>
      </c>
      <c r="L59" t="str">
        <f t="shared" si="4"/>
        <v/>
      </c>
      <c r="M59" t="str">
        <f>IF(E59="","",IF(VLOOKUP(G59,AREAS!$A$2:$C$104,3,FALSE)=VLOOKUP(J59,AREAS!$A$2:$C$104,3,FALSE),$Z$2,$Y$2))</f>
        <v>Intra-Regional Line</v>
      </c>
    </row>
    <row r="60" spans="1:13" x14ac:dyDescent="0.25">
      <c r="A60">
        <v>200004</v>
      </c>
      <c r="B60">
        <v>200013</v>
      </c>
      <c r="E60" t="s">
        <v>360</v>
      </c>
      <c r="F60">
        <v>200767</v>
      </c>
      <c r="G60">
        <v>10</v>
      </c>
      <c r="H60">
        <v>230</v>
      </c>
      <c r="I60">
        <v>200795</v>
      </c>
      <c r="J60">
        <v>10</v>
      </c>
      <c r="K60">
        <v>230</v>
      </c>
      <c r="L60" t="str">
        <f t="shared" si="4"/>
        <v/>
      </c>
      <c r="M60" t="str">
        <f>IF(E60="","",IF(VLOOKUP(G60,AREAS!$A$2:$C$104,3,FALSE)=VLOOKUP(J60,AREAS!$A$2:$C$104,3,FALSE),$Z$2,$Y$2))</f>
        <v>Intra-Regional Line</v>
      </c>
    </row>
    <row r="61" spans="1:13" x14ac:dyDescent="0.25">
      <c r="A61">
        <v>314686</v>
      </c>
      <c r="B61">
        <v>314697</v>
      </c>
      <c r="E61" t="s">
        <v>360</v>
      </c>
      <c r="F61">
        <v>200795</v>
      </c>
      <c r="G61">
        <v>10</v>
      </c>
      <c r="H61">
        <v>230</v>
      </c>
      <c r="I61">
        <v>200810</v>
      </c>
      <c r="J61">
        <v>10</v>
      </c>
      <c r="K61">
        <v>230</v>
      </c>
      <c r="L61" t="str">
        <f t="shared" si="4"/>
        <v/>
      </c>
      <c r="M61" t="str">
        <f>IF(E61="","",IF(VLOOKUP(G61,AREAS!$A$2:$C$104,3,FALSE)=VLOOKUP(J61,AREAS!$A$2:$C$104,3,FALSE),$Z$2,$Y$2))</f>
        <v>Intra-Regional Line</v>
      </c>
    </row>
    <row r="62" spans="1:13" x14ac:dyDescent="0.25">
      <c r="A62">
        <v>304070</v>
      </c>
      <c r="B62">
        <v>314697</v>
      </c>
      <c r="E62" t="s">
        <v>360</v>
      </c>
      <c r="F62">
        <v>200819</v>
      </c>
      <c r="G62">
        <v>10</v>
      </c>
      <c r="H62">
        <v>230</v>
      </c>
      <c r="I62">
        <v>200928</v>
      </c>
      <c r="J62">
        <v>10</v>
      </c>
      <c r="K62">
        <v>230</v>
      </c>
      <c r="L62" t="str">
        <f t="shared" si="4"/>
        <v/>
      </c>
      <c r="M62" t="str">
        <f>IF(E62="","",IF(VLOOKUP(G62,AREAS!$A$2:$C$104,3,FALSE)=VLOOKUP(J62,AREAS!$A$2:$C$104,3,FALSE),$Z$2,$Y$2))</f>
        <v>Intra-Regional Line</v>
      </c>
    </row>
    <row r="63" spans="1:13" x14ac:dyDescent="0.25">
      <c r="A63">
        <v>200003</v>
      </c>
      <c r="B63">
        <v>200004</v>
      </c>
      <c r="E63" t="s">
        <v>360</v>
      </c>
      <c r="F63">
        <v>200927</v>
      </c>
      <c r="G63">
        <v>10</v>
      </c>
      <c r="H63">
        <v>115</v>
      </c>
      <c r="I63">
        <v>200928</v>
      </c>
      <c r="J63">
        <v>10</v>
      </c>
      <c r="K63">
        <v>230</v>
      </c>
      <c r="L63" t="str">
        <f t="shared" si="4"/>
        <v>xfr</v>
      </c>
      <c r="M63" t="str">
        <f>IF(E63="","",IF(VLOOKUP(G63,AREAS!$A$2:$C$104,3,FALSE)=VLOOKUP(J63,AREAS!$A$2:$C$104,3,FALSE),$Z$2,$Y$2))</f>
        <v>Intra-Regional Line</v>
      </c>
    </row>
    <row r="64" spans="1:13" x14ac:dyDescent="0.25">
      <c r="A64">
        <v>200003</v>
      </c>
      <c r="B64">
        <v>200004</v>
      </c>
      <c r="E64" t="s">
        <v>360</v>
      </c>
      <c r="F64">
        <v>200928</v>
      </c>
      <c r="G64">
        <v>10</v>
      </c>
      <c r="H64">
        <v>230</v>
      </c>
      <c r="I64">
        <v>903645</v>
      </c>
      <c r="J64">
        <v>10</v>
      </c>
      <c r="K64">
        <v>230</v>
      </c>
      <c r="L64" t="str">
        <f t="shared" si="4"/>
        <v/>
      </c>
      <c r="M64" t="str">
        <f>IF(E64="","",IF(VLOOKUP(G64,AREAS!$A$2:$C$104,3,FALSE)=VLOOKUP(J64,AREAS!$A$2:$C$104,3,FALSE),$Z$2,$Y$2))</f>
        <v>Intra-Regional Line</v>
      </c>
    </row>
    <row r="65" spans="1:13" x14ac:dyDescent="0.25">
      <c r="A65">
        <v>242514</v>
      </c>
      <c r="B65">
        <v>242520</v>
      </c>
      <c r="E65" t="s">
        <v>360</v>
      </c>
      <c r="F65">
        <v>235105</v>
      </c>
      <c r="G65">
        <v>10</v>
      </c>
      <c r="H65">
        <v>500</v>
      </c>
      <c r="I65">
        <v>314925</v>
      </c>
      <c r="J65">
        <v>345</v>
      </c>
      <c r="K65">
        <v>500</v>
      </c>
      <c r="L65" t="str">
        <f t="shared" si="4"/>
        <v/>
      </c>
      <c r="M65" t="str">
        <f>IF(E65="","",IF(VLOOKUP(G65,AREAS!$A$2:$C$104,3,FALSE)=VLOOKUP(J65,AREAS!$A$2:$C$104,3,FALSE),$Z$2,$Y$2))</f>
        <v>Intra-Regional Line</v>
      </c>
    </row>
    <row r="66" spans="1:13" x14ac:dyDescent="0.25">
      <c r="A66">
        <v>242514</v>
      </c>
      <c r="B66">
        <v>242520</v>
      </c>
      <c r="E66" t="s">
        <v>360</v>
      </c>
      <c r="F66">
        <v>238544</v>
      </c>
      <c r="G66">
        <v>10</v>
      </c>
      <c r="H66">
        <v>138</v>
      </c>
      <c r="I66">
        <v>239082</v>
      </c>
      <c r="J66">
        <v>10</v>
      </c>
      <c r="K66">
        <v>345</v>
      </c>
      <c r="L66" t="str">
        <f t="shared" si="4"/>
        <v>xfr</v>
      </c>
      <c r="M66" t="str">
        <f>IF(E66="","",IF(VLOOKUP(G66,AREAS!$A$2:$C$104,3,FALSE)=VLOOKUP(J66,AREAS!$A$2:$C$104,3,FALSE),$Z$2,$Y$2))</f>
        <v>Intra-Regional Line</v>
      </c>
    </row>
    <row r="67" spans="1:13" x14ac:dyDescent="0.25">
      <c r="A67">
        <v>304451</v>
      </c>
      <c r="B67">
        <v>314574</v>
      </c>
      <c r="E67" t="s">
        <v>360</v>
      </c>
      <c r="F67">
        <v>238547</v>
      </c>
      <c r="G67">
        <v>10</v>
      </c>
      <c r="H67">
        <v>345</v>
      </c>
      <c r="I67">
        <v>239082</v>
      </c>
      <c r="J67">
        <v>10</v>
      </c>
      <c r="K67">
        <v>345</v>
      </c>
      <c r="L67" t="str">
        <f t="shared" si="4"/>
        <v/>
      </c>
      <c r="M67" t="str">
        <f>IF(E67="","",IF(VLOOKUP(G67,AREAS!$A$2:$C$104,3,FALSE)=VLOOKUP(J67,AREAS!$A$2:$C$104,3,FALSE),$Z$2,$Y$2))</f>
        <v>Intra-Regional Line</v>
      </c>
    </row>
    <row r="68" spans="1:13" x14ac:dyDescent="0.25">
      <c r="A68">
        <v>200011</v>
      </c>
      <c r="B68">
        <v>235104</v>
      </c>
      <c r="E68" t="s">
        <v>360</v>
      </c>
      <c r="F68">
        <v>242508</v>
      </c>
      <c r="G68">
        <v>10</v>
      </c>
      <c r="H68">
        <v>765</v>
      </c>
      <c r="I68">
        <v>242513</v>
      </c>
      <c r="J68">
        <v>10</v>
      </c>
      <c r="K68">
        <v>765</v>
      </c>
      <c r="L68" t="str">
        <f t="shared" si="4"/>
        <v/>
      </c>
      <c r="M68" t="str">
        <f>IF(E68="","",IF(VLOOKUP(G68,AREAS!$A$2:$C$104,3,FALSE)=VLOOKUP(J68,AREAS!$A$2:$C$104,3,FALSE),$Z$2,$Y$2))</f>
        <v>Intra-Regional Line</v>
      </c>
    </row>
    <row r="69" spans="1:13" x14ac:dyDescent="0.25">
      <c r="A69">
        <v>242513</v>
      </c>
      <c r="B69">
        <v>242517</v>
      </c>
      <c r="E69" t="s">
        <v>360</v>
      </c>
      <c r="F69">
        <v>242510</v>
      </c>
      <c r="G69">
        <v>10</v>
      </c>
      <c r="H69">
        <v>765</v>
      </c>
      <c r="I69">
        <v>242511</v>
      </c>
      <c r="J69">
        <v>10</v>
      </c>
      <c r="K69">
        <v>765</v>
      </c>
      <c r="L69" t="str">
        <f t="shared" si="4"/>
        <v/>
      </c>
      <c r="M69" t="str">
        <f>IF(E69="","",IF(VLOOKUP(G69,AREAS!$A$2:$C$104,3,FALSE)=VLOOKUP(J69,AREAS!$A$2:$C$104,3,FALSE),$Z$2,$Y$2))</f>
        <v>Intra-Regional Line</v>
      </c>
    </row>
    <row r="70" spans="1:13" x14ac:dyDescent="0.25">
      <c r="A70">
        <v>304070</v>
      </c>
      <c r="B70">
        <v>314697</v>
      </c>
      <c r="E70" t="s">
        <v>360</v>
      </c>
      <c r="F70">
        <v>242511</v>
      </c>
      <c r="G70">
        <v>10</v>
      </c>
      <c r="H70">
        <v>765</v>
      </c>
      <c r="I70">
        <v>242518</v>
      </c>
      <c r="J70">
        <v>10</v>
      </c>
      <c r="K70">
        <v>500</v>
      </c>
      <c r="L70" t="str">
        <f t="shared" si="4"/>
        <v>xfr</v>
      </c>
      <c r="M70" t="str">
        <f>IF(E70="","",IF(VLOOKUP(G70,AREAS!$A$2:$C$104,3,FALSE)=VLOOKUP(J70,AREAS!$A$2:$C$104,3,FALSE),$Z$2,$Y$2))</f>
        <v>Intra-Regional Line</v>
      </c>
    </row>
    <row r="71" spans="1:13" x14ac:dyDescent="0.25">
      <c r="A71">
        <v>242511</v>
      </c>
      <c r="B71">
        <v>242518</v>
      </c>
      <c r="E71" t="s">
        <v>360</v>
      </c>
      <c r="F71">
        <v>242513</v>
      </c>
      <c r="G71">
        <v>10</v>
      </c>
      <c r="H71">
        <v>765</v>
      </c>
      <c r="I71">
        <v>242517</v>
      </c>
      <c r="J71">
        <v>10</v>
      </c>
      <c r="K71">
        <v>765</v>
      </c>
      <c r="L71" t="str">
        <f t="shared" ref="L71:L124" si="5">IF(E71="","",IF(NOT(H71-K71=0),"xfr",""))</f>
        <v/>
      </c>
      <c r="M71" t="str">
        <f>IF(E71="","",IF(VLOOKUP(G71,AREAS!$A$2:$C$104,3,FALSE)=VLOOKUP(J71,AREAS!$A$2:$C$104,3,FALSE),$Z$2,$Y$2))</f>
        <v>Intra-Regional Line</v>
      </c>
    </row>
    <row r="72" spans="1:13" x14ac:dyDescent="0.25">
      <c r="A72">
        <v>200927</v>
      </c>
      <c r="B72">
        <v>200928</v>
      </c>
      <c r="E72" t="s">
        <v>360</v>
      </c>
      <c r="F72">
        <v>242514</v>
      </c>
      <c r="G72">
        <v>10</v>
      </c>
      <c r="H72">
        <v>765</v>
      </c>
      <c r="I72">
        <v>242520</v>
      </c>
      <c r="J72">
        <v>10</v>
      </c>
      <c r="K72">
        <v>500</v>
      </c>
      <c r="L72" t="str">
        <f t="shared" si="5"/>
        <v>xfr</v>
      </c>
      <c r="M72" t="str">
        <f>IF(E72="","",IF(VLOOKUP(G72,AREAS!$A$2:$C$104,3,FALSE)=VLOOKUP(J72,AREAS!$A$2:$C$104,3,FALSE),$Z$2,$Y$2))</f>
        <v>Intra-Regional Line</v>
      </c>
    </row>
    <row r="73" spans="1:13" x14ac:dyDescent="0.25">
      <c r="A73">
        <v>238544</v>
      </c>
      <c r="B73">
        <v>239082</v>
      </c>
      <c r="E73" t="s">
        <v>360</v>
      </c>
      <c r="F73">
        <v>242518</v>
      </c>
      <c r="G73">
        <v>10</v>
      </c>
      <c r="H73">
        <v>500</v>
      </c>
      <c r="I73">
        <v>360106</v>
      </c>
      <c r="J73">
        <v>347</v>
      </c>
      <c r="K73">
        <v>500</v>
      </c>
      <c r="L73" t="str">
        <f t="shared" si="5"/>
        <v/>
      </c>
      <c r="M73" t="str">
        <f>IF(E73="","",IF(VLOOKUP(G73,AREAS!$A$2:$C$104,3,FALSE)=VLOOKUP(J73,AREAS!$A$2:$C$104,3,FALSE),$Z$2,$Y$2))</f>
        <v>Regional Tie Line</v>
      </c>
    </row>
    <row r="74" spans="1:13" x14ac:dyDescent="0.25">
      <c r="A74">
        <v>314569</v>
      </c>
      <c r="B74">
        <v>314574</v>
      </c>
      <c r="E74" t="s">
        <v>360</v>
      </c>
      <c r="F74">
        <v>242520</v>
      </c>
      <c r="G74">
        <v>10</v>
      </c>
      <c r="H74">
        <v>500</v>
      </c>
      <c r="I74">
        <v>306719</v>
      </c>
      <c r="J74">
        <v>342</v>
      </c>
      <c r="K74">
        <v>500</v>
      </c>
      <c r="L74" t="str">
        <f t="shared" si="5"/>
        <v/>
      </c>
      <c r="M74" t="str">
        <f>IF(E74="","",IF(VLOOKUP(G74,AREAS!$A$2:$C$104,3,FALSE)=VLOOKUP(J74,AREAS!$A$2:$C$104,3,FALSE),$Z$2,$Y$2))</f>
        <v>Regional Tie Line</v>
      </c>
    </row>
    <row r="75" spans="1:13" x14ac:dyDescent="0.25">
      <c r="A75">
        <v>242520</v>
      </c>
      <c r="B75">
        <v>306719</v>
      </c>
      <c r="E75" t="s">
        <v>360</v>
      </c>
      <c r="F75">
        <v>304070</v>
      </c>
      <c r="G75">
        <v>340</v>
      </c>
      <c r="H75">
        <v>230</v>
      </c>
      <c r="I75">
        <v>314697</v>
      </c>
      <c r="J75">
        <v>345</v>
      </c>
      <c r="K75">
        <v>230</v>
      </c>
      <c r="L75" t="str">
        <f t="shared" si="5"/>
        <v/>
      </c>
      <c r="M75" t="str">
        <f>IF(E75="","",IF(VLOOKUP(G75,AREAS!$A$2:$C$104,3,FALSE)=VLOOKUP(J75,AREAS!$A$2:$C$104,3,FALSE),$Z$2,$Y$2))</f>
        <v>Regional Tie Line</v>
      </c>
    </row>
    <row r="76" spans="1:13" x14ac:dyDescent="0.25">
      <c r="A76">
        <v>135251</v>
      </c>
      <c r="B76">
        <v>200654</v>
      </c>
      <c r="E76" t="s">
        <v>360</v>
      </c>
      <c r="F76">
        <v>304183</v>
      </c>
      <c r="G76">
        <v>340</v>
      </c>
      <c r="H76">
        <v>500</v>
      </c>
      <c r="I76">
        <v>314935</v>
      </c>
      <c r="J76">
        <v>345</v>
      </c>
      <c r="K76">
        <v>500</v>
      </c>
      <c r="L76" t="str">
        <f t="shared" si="5"/>
        <v/>
      </c>
      <c r="M76" t="str">
        <f>IF(E76="","",IF(VLOOKUP(G76,AREAS!$A$2:$C$104,3,FALSE)=VLOOKUP(J76,AREAS!$A$2:$C$104,3,FALSE),$Z$2,$Y$2))</f>
        <v>Regional Tie Line</v>
      </c>
    </row>
    <row r="77" spans="1:13" x14ac:dyDescent="0.25">
      <c r="A77">
        <v>242511</v>
      </c>
      <c r="B77">
        <v>242518</v>
      </c>
      <c r="E77" t="s">
        <v>360</v>
      </c>
      <c r="F77">
        <v>304451</v>
      </c>
      <c r="G77">
        <v>340</v>
      </c>
      <c r="H77">
        <v>230</v>
      </c>
      <c r="I77">
        <v>314574</v>
      </c>
      <c r="J77">
        <v>345</v>
      </c>
      <c r="K77">
        <v>230</v>
      </c>
      <c r="L77" t="str">
        <f t="shared" si="5"/>
        <v/>
      </c>
      <c r="M77" t="str">
        <f>IF(E77="","",IF(VLOOKUP(G77,AREAS!$A$2:$C$104,3,FALSE)=VLOOKUP(J77,AREAS!$A$2:$C$104,3,FALSE),$Z$2,$Y$2))</f>
        <v>Regional Tie Line</v>
      </c>
    </row>
    <row r="78" spans="1:13" x14ac:dyDescent="0.25">
      <c r="A78">
        <v>242518</v>
      </c>
      <c r="B78">
        <v>360106</v>
      </c>
      <c r="E78" t="s">
        <v>360</v>
      </c>
      <c r="F78">
        <v>314569</v>
      </c>
      <c r="G78">
        <v>345</v>
      </c>
      <c r="H78">
        <v>230</v>
      </c>
      <c r="I78">
        <v>314574</v>
      </c>
      <c r="J78">
        <v>345</v>
      </c>
      <c r="K78">
        <v>230</v>
      </c>
      <c r="L78" t="str">
        <f t="shared" si="5"/>
        <v/>
      </c>
      <c r="M78" t="str">
        <f>IF(E78="","",IF(VLOOKUP(G78,AREAS!$A$2:$C$104,3,FALSE)=VLOOKUP(J78,AREAS!$A$2:$C$104,3,FALSE),$Z$2,$Y$2))</f>
        <v>Intra-Regional Line</v>
      </c>
    </row>
    <row r="79" spans="1:13" x14ac:dyDescent="0.25">
      <c r="A79">
        <v>200928</v>
      </c>
      <c r="B79">
        <v>903645</v>
      </c>
      <c r="E79" t="s">
        <v>360</v>
      </c>
      <c r="F79">
        <v>314686</v>
      </c>
      <c r="G79">
        <v>345</v>
      </c>
      <c r="H79">
        <v>230</v>
      </c>
      <c r="I79">
        <v>314697</v>
      </c>
      <c r="J79">
        <v>345</v>
      </c>
      <c r="K79">
        <v>230</v>
      </c>
      <c r="L79" t="str">
        <f t="shared" si="5"/>
        <v/>
      </c>
      <c r="M79" t="str">
        <f>IF(E79="","",IF(VLOOKUP(G79,AREAS!$A$2:$C$104,3,FALSE)=VLOOKUP(J79,AREAS!$A$2:$C$104,3,FALSE),$Z$2,$Y$2))</f>
        <v>Intra-Regional Line</v>
      </c>
    </row>
    <row r="80" spans="1:13" x14ac:dyDescent="0.25">
      <c r="A80">
        <v>200654</v>
      </c>
      <c r="B80">
        <v>903645</v>
      </c>
      <c r="E80" t="s">
        <v>360</v>
      </c>
      <c r="F80">
        <v>314903</v>
      </c>
      <c r="G80">
        <v>345</v>
      </c>
      <c r="H80">
        <v>500</v>
      </c>
      <c r="I80">
        <v>314924</v>
      </c>
      <c r="J80">
        <v>345</v>
      </c>
      <c r="K80">
        <v>500</v>
      </c>
      <c r="L80" t="str">
        <f t="shared" si="5"/>
        <v/>
      </c>
      <c r="M80" t="str">
        <f>IF(E80="","",IF(VLOOKUP(G80,AREAS!$A$2:$C$104,3,FALSE)=VLOOKUP(J80,AREAS!$A$2:$C$104,3,FALSE),$Z$2,$Y$2))</f>
        <v>Intra-Regional Line</v>
      </c>
    </row>
    <row r="81" spans="1:13" x14ac:dyDescent="0.25">
      <c r="A81">
        <v>135251</v>
      </c>
      <c r="B81">
        <v>200654</v>
      </c>
      <c r="E81" t="s">
        <v>360</v>
      </c>
      <c r="F81">
        <v>314914</v>
      </c>
      <c r="G81">
        <v>345</v>
      </c>
      <c r="H81">
        <v>500</v>
      </c>
      <c r="I81">
        <v>314918</v>
      </c>
      <c r="J81">
        <v>345</v>
      </c>
      <c r="K81">
        <v>500</v>
      </c>
      <c r="L81" t="str">
        <f t="shared" si="5"/>
        <v/>
      </c>
      <c r="M81" t="str">
        <f>IF(E81="","",IF(VLOOKUP(G81,AREAS!$A$2:$C$104,3,FALSE)=VLOOKUP(J81,AREAS!$A$2:$C$104,3,FALSE),$Z$2,$Y$2))</f>
        <v>Intra-Regional Line</v>
      </c>
    </row>
    <row r="82" spans="1:13" x14ac:dyDescent="0.25">
      <c r="A82">
        <v>200928</v>
      </c>
      <c r="B82">
        <v>903645</v>
      </c>
      <c r="E82" t="s">
        <v>360</v>
      </c>
      <c r="F82">
        <v>342835</v>
      </c>
      <c r="G82">
        <v>10</v>
      </c>
      <c r="H82">
        <v>345</v>
      </c>
      <c r="I82">
        <v>342838</v>
      </c>
      <c r="J82">
        <v>10</v>
      </c>
      <c r="K82">
        <v>345</v>
      </c>
      <c r="L82" t="str">
        <f t="shared" si="5"/>
        <v/>
      </c>
      <c r="M82" t="str">
        <f>IF(E82="","",IF(VLOOKUP(G82,AREAS!$A$2:$C$104,3,FALSE)=VLOOKUP(J82,AREAS!$A$2:$C$104,3,FALSE),$Z$2,$Y$2))</f>
        <v>Intra-Regional Line</v>
      </c>
    </row>
    <row r="83" spans="1:13" x14ac:dyDescent="0.25">
      <c r="A83">
        <v>200654</v>
      </c>
      <c r="B83">
        <v>903645</v>
      </c>
      <c r="F83" t="s">
        <v>364</v>
      </c>
      <c r="G83" t="s">
        <v>365</v>
      </c>
      <c r="H83" t="s">
        <v>366</v>
      </c>
      <c r="I83" t="s">
        <v>363</v>
      </c>
      <c r="J83" t="s">
        <v>365</v>
      </c>
      <c r="K83" t="s">
        <v>366</v>
      </c>
      <c r="L83" t="str">
        <f t="shared" si="5"/>
        <v/>
      </c>
      <c r="M83" t="str">
        <f>IF(E83="","",IF(VLOOKUP(G83,AREAS!$A$2:$C$104,3,FALSE)=VLOOKUP(J83,AREAS!$A$2:$C$104,3,FALSE),$Z$2,$Y$2))</f>
        <v/>
      </c>
    </row>
    <row r="84" spans="1:13" x14ac:dyDescent="0.25">
      <c r="A84">
        <v>242520</v>
      </c>
      <c r="B84">
        <v>306719</v>
      </c>
      <c r="E84" t="s">
        <v>396</v>
      </c>
      <c r="F84">
        <v>242518</v>
      </c>
      <c r="G84">
        <v>10</v>
      </c>
      <c r="H84">
        <v>500</v>
      </c>
      <c r="I84">
        <v>360106</v>
      </c>
      <c r="J84">
        <v>347</v>
      </c>
      <c r="K84">
        <v>500</v>
      </c>
      <c r="L84" t="str">
        <f t="shared" si="5"/>
        <v/>
      </c>
      <c r="M84" t="str">
        <f>IF(E84="","",IF(VLOOKUP(G84,AREAS!$A$2:$C$104,3,FALSE)=VLOOKUP(J84,AREAS!$A$2:$C$104,3,FALSE),$Z$2,$Y$2))</f>
        <v>Regional Tie Line</v>
      </c>
    </row>
    <row r="85" spans="1:13" x14ac:dyDescent="0.25">
      <c r="A85">
        <v>200819</v>
      </c>
      <c r="B85">
        <v>200928</v>
      </c>
      <c r="E85" t="s">
        <v>396</v>
      </c>
      <c r="F85">
        <v>242520</v>
      </c>
      <c r="G85">
        <v>10</v>
      </c>
      <c r="H85">
        <v>500</v>
      </c>
      <c r="I85">
        <v>306719</v>
      </c>
      <c r="J85">
        <v>342</v>
      </c>
      <c r="K85">
        <v>500</v>
      </c>
      <c r="L85" t="str">
        <f t="shared" si="5"/>
        <v/>
      </c>
      <c r="M85" t="str">
        <f>IF(E85="","",IF(VLOOKUP(G85,AREAS!$A$2:$C$104,3,FALSE)=VLOOKUP(J85,AREAS!$A$2:$C$104,3,FALSE),$Z$2,$Y$2))</f>
        <v>Regional Tie Line</v>
      </c>
    </row>
    <row r="86" spans="1:13" x14ac:dyDescent="0.25">
      <c r="A86">
        <v>200706</v>
      </c>
      <c r="B86">
        <v>200708</v>
      </c>
      <c r="E86" t="s">
        <v>396</v>
      </c>
      <c r="F86">
        <v>304070</v>
      </c>
      <c r="G86">
        <v>340</v>
      </c>
      <c r="H86">
        <v>230</v>
      </c>
      <c r="I86">
        <v>314697</v>
      </c>
      <c r="J86">
        <v>345</v>
      </c>
      <c r="K86">
        <v>230</v>
      </c>
      <c r="L86" t="str">
        <f t="shared" si="5"/>
        <v/>
      </c>
      <c r="M86" t="str">
        <f>IF(E86="","",IF(VLOOKUP(G86,AREAS!$A$2:$C$104,3,FALSE)=VLOOKUP(J86,AREAS!$A$2:$C$104,3,FALSE),$Z$2,$Y$2))</f>
        <v>Regional Tie Line</v>
      </c>
    </row>
    <row r="87" spans="1:13" x14ac:dyDescent="0.25">
      <c r="A87">
        <v>200706</v>
      </c>
      <c r="B87">
        <v>200708</v>
      </c>
      <c r="E87" t="s">
        <v>396</v>
      </c>
      <c r="F87">
        <v>304183</v>
      </c>
      <c r="G87">
        <v>340</v>
      </c>
      <c r="H87">
        <v>500</v>
      </c>
      <c r="I87">
        <v>314935</v>
      </c>
      <c r="J87">
        <v>345</v>
      </c>
      <c r="K87">
        <v>500</v>
      </c>
      <c r="L87" t="str">
        <f t="shared" si="5"/>
        <v/>
      </c>
      <c r="M87" t="str">
        <f>IF(E87="","",IF(VLOOKUP(G87,AREAS!$A$2:$C$104,3,FALSE)=VLOOKUP(J87,AREAS!$A$2:$C$104,3,FALSE),$Z$2,$Y$2))</f>
        <v>Regional Tie Line</v>
      </c>
    </row>
    <row r="88" spans="1:13" x14ac:dyDescent="0.25">
      <c r="A88">
        <v>314686</v>
      </c>
      <c r="B88">
        <v>314697</v>
      </c>
      <c r="E88" t="s">
        <v>396</v>
      </c>
      <c r="F88">
        <v>304451</v>
      </c>
      <c r="G88">
        <v>340</v>
      </c>
      <c r="H88">
        <v>230</v>
      </c>
      <c r="I88">
        <v>314574</v>
      </c>
      <c r="J88">
        <v>345</v>
      </c>
      <c r="K88">
        <v>230</v>
      </c>
      <c r="L88" t="str">
        <f t="shared" si="5"/>
        <v/>
      </c>
      <c r="M88" t="str">
        <f>IF(E88="","",IF(VLOOKUP(G88,AREAS!$A$2:$C$104,3,FALSE)=VLOOKUP(J88,AREAS!$A$2:$C$104,3,FALSE),$Z$2,$Y$2))</f>
        <v>Regional Tie Line</v>
      </c>
    </row>
    <row r="89" spans="1:13" x14ac:dyDescent="0.25">
      <c r="A89">
        <v>200708</v>
      </c>
      <c r="B89">
        <v>208009</v>
      </c>
      <c r="E89" t="s">
        <v>396</v>
      </c>
      <c r="F89">
        <v>306007</v>
      </c>
      <c r="G89">
        <v>342</v>
      </c>
      <c r="H89">
        <v>230</v>
      </c>
      <c r="I89">
        <v>306008</v>
      </c>
      <c r="J89">
        <v>342</v>
      </c>
      <c r="K89">
        <v>500</v>
      </c>
      <c r="L89" t="str">
        <f t="shared" si="5"/>
        <v>xfr</v>
      </c>
      <c r="M89" t="str">
        <f>IF(E89="","",IF(VLOOKUP(G89,AREAS!$A$2:$C$104,3,FALSE)=VLOOKUP(J89,AREAS!$A$2:$C$104,3,FALSE),$Z$2,$Y$2))</f>
        <v>Intra-Regional Line</v>
      </c>
    </row>
    <row r="90" spans="1:13" x14ac:dyDescent="0.25">
      <c r="A90">
        <v>200708</v>
      </c>
      <c r="B90">
        <v>208009</v>
      </c>
      <c r="E90" t="s">
        <v>396</v>
      </c>
      <c r="F90">
        <v>306008</v>
      </c>
      <c r="G90">
        <v>342</v>
      </c>
      <c r="H90">
        <v>500</v>
      </c>
      <c r="I90">
        <v>309002</v>
      </c>
      <c r="J90">
        <v>342</v>
      </c>
      <c r="K90">
        <v>500</v>
      </c>
      <c r="L90" t="str">
        <f t="shared" si="5"/>
        <v/>
      </c>
      <c r="M90" t="str">
        <f>IF(E90="","",IF(VLOOKUP(G90,AREAS!$A$2:$C$104,3,FALSE)=VLOOKUP(J90,AREAS!$A$2:$C$104,3,FALSE),$Z$2,$Y$2))</f>
        <v>Intra-Regional Line</v>
      </c>
    </row>
    <row r="91" spans="1:13" x14ac:dyDescent="0.25">
      <c r="A91">
        <v>200767</v>
      </c>
      <c r="B91">
        <v>200795</v>
      </c>
      <c r="E91" t="s">
        <v>396</v>
      </c>
      <c r="F91">
        <v>306008</v>
      </c>
      <c r="G91">
        <v>342</v>
      </c>
      <c r="H91">
        <v>500</v>
      </c>
      <c r="I91">
        <v>380011</v>
      </c>
      <c r="J91">
        <v>346</v>
      </c>
      <c r="K91">
        <v>500</v>
      </c>
      <c r="L91" t="str">
        <f t="shared" si="5"/>
        <v/>
      </c>
      <c r="M91" t="str">
        <f>IF(E91="","",IF(VLOOKUP(G91,AREAS!$A$2:$C$104,3,FALSE)=VLOOKUP(J91,AREAS!$A$2:$C$104,3,FALSE),$Z$2,$Y$2))</f>
        <v>Intra-Regional Line</v>
      </c>
    </row>
    <row r="92" spans="1:13" x14ac:dyDescent="0.25">
      <c r="A92">
        <v>200819</v>
      </c>
      <c r="B92">
        <v>200928</v>
      </c>
      <c r="E92" t="s">
        <v>396</v>
      </c>
      <c r="F92">
        <v>306113</v>
      </c>
      <c r="G92">
        <v>342</v>
      </c>
      <c r="H92">
        <v>500</v>
      </c>
      <c r="I92">
        <v>309002</v>
      </c>
      <c r="J92">
        <v>342</v>
      </c>
      <c r="K92">
        <v>500</v>
      </c>
      <c r="L92" t="str">
        <f t="shared" si="5"/>
        <v/>
      </c>
      <c r="M92" t="str">
        <f>IF(E92="","",IF(VLOOKUP(G92,AREAS!$A$2:$C$104,3,FALSE)=VLOOKUP(J92,AREAS!$A$2:$C$104,3,FALSE),$Z$2,$Y$2))</f>
        <v>Intra-Regional Line</v>
      </c>
    </row>
    <row r="93" spans="1:13" x14ac:dyDescent="0.25">
      <c r="A93">
        <v>242510</v>
      </c>
      <c r="B93">
        <v>242511</v>
      </c>
      <c r="E93" t="s">
        <v>396</v>
      </c>
      <c r="F93">
        <v>306337</v>
      </c>
      <c r="G93">
        <v>342</v>
      </c>
      <c r="H93">
        <v>500</v>
      </c>
      <c r="I93">
        <v>306546</v>
      </c>
      <c r="J93">
        <v>342</v>
      </c>
      <c r="K93">
        <v>500</v>
      </c>
      <c r="L93" t="str">
        <f t="shared" si="5"/>
        <v/>
      </c>
      <c r="M93" t="str">
        <f>IF(E93="","",IF(VLOOKUP(G93,AREAS!$A$2:$C$104,3,FALSE)=VLOOKUP(J93,AREAS!$A$2:$C$104,3,FALSE),$Z$2,$Y$2))</f>
        <v>Intra-Regional Line</v>
      </c>
    </row>
    <row r="94" spans="1:13" x14ac:dyDescent="0.25">
      <c r="A94">
        <v>242518</v>
      </c>
      <c r="B94">
        <v>360106</v>
      </c>
      <c r="E94" t="s">
        <v>396</v>
      </c>
      <c r="F94">
        <v>306540</v>
      </c>
      <c r="G94">
        <v>342</v>
      </c>
      <c r="H94">
        <v>230</v>
      </c>
      <c r="I94">
        <v>306546</v>
      </c>
      <c r="J94">
        <v>342</v>
      </c>
      <c r="K94">
        <v>500</v>
      </c>
      <c r="L94" t="str">
        <f t="shared" si="5"/>
        <v>xfr</v>
      </c>
      <c r="M94" t="str">
        <f>IF(E94="","",IF(VLOOKUP(G94,AREAS!$A$2:$C$104,3,FALSE)=VLOOKUP(J94,AREAS!$A$2:$C$104,3,FALSE),$Z$2,$Y$2))</f>
        <v>Intra-Regional Line</v>
      </c>
    </row>
    <row r="95" spans="1:13" x14ac:dyDescent="0.25">
      <c r="A95">
        <v>200706</v>
      </c>
      <c r="B95">
        <v>200924</v>
      </c>
      <c r="E95" t="s">
        <v>396</v>
      </c>
      <c r="F95">
        <v>306712</v>
      </c>
      <c r="G95">
        <v>342</v>
      </c>
      <c r="H95">
        <v>230</v>
      </c>
      <c r="I95">
        <v>306716</v>
      </c>
      <c r="J95">
        <v>342</v>
      </c>
      <c r="K95">
        <v>230</v>
      </c>
      <c r="L95" t="str">
        <f t="shared" si="5"/>
        <v/>
      </c>
      <c r="M95" t="str">
        <f>IF(E95="","",IF(VLOOKUP(G95,AREAS!$A$2:$C$104,3,FALSE)=VLOOKUP(J95,AREAS!$A$2:$C$104,3,FALSE),$Z$2,$Y$2))</f>
        <v>Intra-Regional Line</v>
      </c>
    </row>
    <row r="96" spans="1:13" x14ac:dyDescent="0.25">
      <c r="A96">
        <v>200675</v>
      </c>
      <c r="B96">
        <v>200924</v>
      </c>
      <c r="E96" t="s">
        <v>396</v>
      </c>
      <c r="F96">
        <v>306712</v>
      </c>
      <c r="G96">
        <v>342</v>
      </c>
      <c r="H96">
        <v>230</v>
      </c>
      <c r="I96">
        <v>306716</v>
      </c>
      <c r="J96">
        <v>342</v>
      </c>
      <c r="K96">
        <v>230</v>
      </c>
      <c r="L96" t="str">
        <f t="shared" si="5"/>
        <v/>
      </c>
      <c r="M96" t="str">
        <f>IF(E96="","",IF(VLOOKUP(G96,AREAS!$A$2:$C$104,3,FALSE)=VLOOKUP(J96,AREAS!$A$2:$C$104,3,FALSE),$Z$2,$Y$2))</f>
        <v>Intra-Regional Line</v>
      </c>
    </row>
    <row r="97" spans="1:13" x14ac:dyDescent="0.25">
      <c r="A97">
        <v>200706</v>
      </c>
      <c r="B97">
        <v>200924</v>
      </c>
      <c r="E97" t="s">
        <v>396</v>
      </c>
      <c r="F97">
        <v>324072</v>
      </c>
      <c r="G97">
        <v>363</v>
      </c>
      <c r="H97">
        <v>500</v>
      </c>
      <c r="I97">
        <v>324073</v>
      </c>
      <c r="J97">
        <v>363</v>
      </c>
      <c r="K97">
        <v>500</v>
      </c>
      <c r="L97" t="str">
        <f t="shared" si="5"/>
        <v/>
      </c>
      <c r="M97" t="str">
        <f>IF(E97="","",IF(VLOOKUP(G97,AREAS!$A$2:$C$104,3,FALSE)=VLOOKUP(J97,AREAS!$A$2:$C$104,3,FALSE),$Z$2,$Y$2))</f>
        <v>Intra-Regional Line</v>
      </c>
    </row>
    <row r="98" spans="1:13" x14ac:dyDescent="0.25">
      <c r="A98">
        <v>200011</v>
      </c>
      <c r="B98">
        <v>235118</v>
      </c>
      <c r="E98" t="s">
        <v>396</v>
      </c>
      <c r="F98">
        <v>324072</v>
      </c>
      <c r="G98">
        <v>363</v>
      </c>
      <c r="H98">
        <v>500</v>
      </c>
      <c r="I98">
        <v>324112</v>
      </c>
      <c r="J98">
        <v>363</v>
      </c>
      <c r="K98">
        <v>345</v>
      </c>
      <c r="L98" t="str">
        <f t="shared" si="5"/>
        <v>xfr</v>
      </c>
      <c r="M98" t="str">
        <f>IF(E98="","",IF(VLOOKUP(G98,AREAS!$A$2:$C$104,3,FALSE)=VLOOKUP(J98,AREAS!$A$2:$C$104,3,FALSE),$Z$2,$Y$2))</f>
        <v>Intra-Regional Line</v>
      </c>
    </row>
    <row r="99" spans="1:13" x14ac:dyDescent="0.25">
      <c r="A99">
        <v>235105</v>
      </c>
      <c r="B99">
        <v>314925</v>
      </c>
      <c r="E99" t="s">
        <v>396</v>
      </c>
      <c r="F99">
        <v>324073</v>
      </c>
      <c r="G99">
        <v>363</v>
      </c>
      <c r="H99">
        <v>500</v>
      </c>
      <c r="I99">
        <v>360102</v>
      </c>
      <c r="J99">
        <v>347</v>
      </c>
      <c r="K99">
        <v>500</v>
      </c>
      <c r="L99" t="str">
        <f t="shared" si="5"/>
        <v/>
      </c>
      <c r="M99" t="str">
        <f>IF(E99="","",IF(VLOOKUP(G99,AREAS!$A$2:$C$104,3,FALSE)=VLOOKUP(J99,AREAS!$A$2:$C$104,3,FALSE),$Z$2,$Y$2))</f>
        <v>Intra-Regional Line</v>
      </c>
    </row>
    <row r="100" spans="1:13" x14ac:dyDescent="0.25">
      <c r="A100">
        <v>130763</v>
      </c>
      <c r="B100">
        <v>200675</v>
      </c>
      <c r="E100" t="s">
        <v>396</v>
      </c>
      <c r="F100">
        <v>324100</v>
      </c>
      <c r="G100">
        <v>363</v>
      </c>
      <c r="H100">
        <v>345</v>
      </c>
      <c r="I100">
        <v>324102</v>
      </c>
      <c r="J100">
        <v>363</v>
      </c>
      <c r="K100">
        <v>345</v>
      </c>
      <c r="L100" t="str">
        <f t="shared" si="5"/>
        <v/>
      </c>
      <c r="M100" t="str">
        <f>IF(E100="","",IF(VLOOKUP(G100,AREAS!$A$2:$C$104,3,FALSE)=VLOOKUP(J100,AREAS!$A$2:$C$104,3,FALSE),$Z$2,$Y$2))</f>
        <v>Intra-Regional Line</v>
      </c>
    </row>
    <row r="101" spans="1:13" x14ac:dyDescent="0.25">
      <c r="A101">
        <v>200675</v>
      </c>
      <c r="B101">
        <v>200924</v>
      </c>
      <c r="E101" t="s">
        <v>396</v>
      </c>
      <c r="F101">
        <v>336562</v>
      </c>
      <c r="G101">
        <v>326</v>
      </c>
      <c r="H101">
        <v>500</v>
      </c>
      <c r="I101">
        <v>336839</v>
      </c>
      <c r="J101">
        <v>326</v>
      </c>
      <c r="K101">
        <v>500</v>
      </c>
      <c r="L101" t="str">
        <f t="shared" si="5"/>
        <v/>
      </c>
      <c r="M101" t="str">
        <f>IF(E101="","",IF(VLOOKUP(G101,AREAS!$A$2:$C$104,3,FALSE)=VLOOKUP(J101,AREAS!$A$2:$C$104,3,FALSE),$Z$2,$Y$2))</f>
        <v>Intra-Regional Line</v>
      </c>
    </row>
    <row r="102" spans="1:13" x14ac:dyDescent="0.25">
      <c r="A102">
        <v>200767</v>
      </c>
      <c r="B102">
        <v>200795</v>
      </c>
      <c r="E102" t="s">
        <v>396</v>
      </c>
      <c r="F102">
        <v>340624</v>
      </c>
      <c r="G102">
        <v>314</v>
      </c>
      <c r="H102">
        <v>161</v>
      </c>
      <c r="I102">
        <v>360043</v>
      </c>
      <c r="J102">
        <v>347</v>
      </c>
      <c r="K102">
        <v>161</v>
      </c>
      <c r="L102" t="str">
        <f t="shared" si="5"/>
        <v/>
      </c>
      <c r="M102" t="str">
        <f>IF(E102="","",IF(VLOOKUP(G102,AREAS!$A$2:$C$104,3,FALSE)=VLOOKUP(J102,AREAS!$A$2:$C$104,3,FALSE),$Z$2,$Y$2))</f>
        <v>Regional Tie Line</v>
      </c>
    </row>
    <row r="103" spans="1:13" x14ac:dyDescent="0.25">
      <c r="A103">
        <v>342835</v>
      </c>
      <c r="B103">
        <v>342838</v>
      </c>
      <c r="E103" t="s">
        <v>396</v>
      </c>
      <c r="F103">
        <v>346992</v>
      </c>
      <c r="G103">
        <v>357</v>
      </c>
      <c r="H103">
        <v>345</v>
      </c>
      <c r="I103">
        <v>360002</v>
      </c>
      <c r="J103">
        <v>347</v>
      </c>
      <c r="K103">
        <v>345</v>
      </c>
      <c r="L103" t="str">
        <f t="shared" si="5"/>
        <v/>
      </c>
      <c r="M103" t="str">
        <f>IF(E103="","",IF(VLOOKUP(G103,AREAS!$A$2:$C$104,3,FALSE)=VLOOKUP(J103,AREAS!$A$2:$C$104,3,FALSE),$Z$2,$Y$2))</f>
        <v>Regional Tie Line</v>
      </c>
    </row>
    <row r="104" spans="1:13" x14ac:dyDescent="0.25">
      <c r="A104">
        <v>200795</v>
      </c>
      <c r="B104">
        <v>200810</v>
      </c>
      <c r="E104" t="s">
        <v>396</v>
      </c>
      <c r="F104">
        <v>360001</v>
      </c>
      <c r="G104">
        <v>347</v>
      </c>
      <c r="H104">
        <v>500</v>
      </c>
      <c r="I104">
        <v>360002</v>
      </c>
      <c r="J104">
        <v>347</v>
      </c>
      <c r="K104">
        <v>345</v>
      </c>
      <c r="L104" t="str">
        <f t="shared" si="5"/>
        <v>xfr</v>
      </c>
      <c r="M104" t="str">
        <f>IF(E104="","",IF(VLOOKUP(G104,AREAS!$A$2:$C$104,3,FALSE)=VLOOKUP(J104,AREAS!$A$2:$C$104,3,FALSE),$Z$2,$Y$2))</f>
        <v>Intra-Regional Line</v>
      </c>
    </row>
    <row r="105" spans="1:13" x14ac:dyDescent="0.25">
      <c r="A105">
        <v>242508</v>
      </c>
      <c r="B105">
        <v>242513</v>
      </c>
      <c r="E105" t="s">
        <v>396</v>
      </c>
      <c r="F105">
        <v>360001</v>
      </c>
      <c r="G105">
        <v>347</v>
      </c>
      <c r="H105">
        <v>500</v>
      </c>
      <c r="I105">
        <v>360015</v>
      </c>
      <c r="J105">
        <v>347</v>
      </c>
      <c r="K105">
        <v>500</v>
      </c>
      <c r="L105" t="str">
        <f t="shared" si="5"/>
        <v/>
      </c>
      <c r="M105" t="str">
        <f>IF(E105="","",IF(VLOOKUP(G105,AREAS!$A$2:$C$104,3,FALSE)=VLOOKUP(J105,AREAS!$A$2:$C$104,3,FALSE),$Z$2,$Y$2))</f>
        <v>Intra-Regional Line</v>
      </c>
    </row>
    <row r="106" spans="1:13" x14ac:dyDescent="0.25">
      <c r="A106">
        <v>135398</v>
      </c>
      <c r="B106">
        <v>200942</v>
      </c>
      <c r="E106" t="s">
        <v>396</v>
      </c>
      <c r="F106">
        <v>360015</v>
      </c>
      <c r="G106">
        <v>347</v>
      </c>
      <c r="H106">
        <v>500</v>
      </c>
      <c r="I106">
        <v>360016</v>
      </c>
      <c r="J106">
        <v>347</v>
      </c>
      <c r="K106">
        <v>161</v>
      </c>
      <c r="L106" t="str">
        <f t="shared" si="5"/>
        <v>xfr</v>
      </c>
      <c r="M106" t="str">
        <f>IF(E106="","",IF(VLOOKUP(G106,AREAS!$A$2:$C$104,3,FALSE)=VLOOKUP(J106,AREAS!$A$2:$C$104,3,FALSE),$Z$2,$Y$2))</f>
        <v>Intra-Regional Line</v>
      </c>
    </row>
    <row r="107" spans="1:13" x14ac:dyDescent="0.25">
      <c r="A107">
        <v>130757</v>
      </c>
      <c r="B107">
        <v>200930</v>
      </c>
      <c r="E107" t="s">
        <v>396</v>
      </c>
      <c r="F107">
        <v>360015</v>
      </c>
      <c r="G107">
        <v>347</v>
      </c>
      <c r="H107">
        <v>500</v>
      </c>
      <c r="I107">
        <v>360040</v>
      </c>
      <c r="J107">
        <v>347</v>
      </c>
      <c r="K107">
        <v>500</v>
      </c>
      <c r="L107" t="str">
        <f t="shared" si="5"/>
        <v/>
      </c>
      <c r="M107" t="str">
        <f>IF(E107="","",IF(VLOOKUP(G107,AREAS!$A$2:$C$104,3,FALSE)=VLOOKUP(J107,AREAS!$A$2:$C$104,3,FALSE),$Z$2,$Y$2))</f>
        <v>Intra-Regional Line</v>
      </c>
    </row>
    <row r="108" spans="1:13" x14ac:dyDescent="0.25">
      <c r="A108">
        <v>314903</v>
      </c>
      <c r="B108">
        <v>314924</v>
      </c>
      <c r="E108" t="s">
        <v>396</v>
      </c>
      <c r="F108">
        <v>360065</v>
      </c>
      <c r="G108">
        <v>347</v>
      </c>
      <c r="H108">
        <v>500</v>
      </c>
      <c r="I108">
        <v>360081</v>
      </c>
      <c r="J108">
        <v>347</v>
      </c>
      <c r="K108">
        <v>500</v>
      </c>
      <c r="L108" t="str">
        <f t="shared" si="5"/>
        <v/>
      </c>
      <c r="M108" t="str">
        <f>IF(E108="","",IF(VLOOKUP(G108,AREAS!$A$2:$C$104,3,FALSE)=VLOOKUP(J108,AREAS!$A$2:$C$104,3,FALSE),$Z$2,$Y$2))</f>
        <v>Intra-Regional Line</v>
      </c>
    </row>
    <row r="109" spans="1:13" x14ac:dyDescent="0.25">
      <c r="A109">
        <v>304183</v>
      </c>
      <c r="B109">
        <v>314935</v>
      </c>
      <c r="E109" t="s">
        <v>396</v>
      </c>
      <c r="F109">
        <v>360081</v>
      </c>
      <c r="G109">
        <v>347</v>
      </c>
      <c r="H109">
        <v>500</v>
      </c>
      <c r="I109">
        <v>360085</v>
      </c>
      <c r="J109">
        <v>347</v>
      </c>
      <c r="K109">
        <v>500</v>
      </c>
      <c r="L109" t="str">
        <f t="shared" si="5"/>
        <v/>
      </c>
      <c r="M109" t="str">
        <f>IF(E109="","",IF(VLOOKUP(G109,AREAS!$A$2:$C$104,3,FALSE)=VLOOKUP(J109,AREAS!$A$2:$C$104,3,FALSE),$Z$2,$Y$2))</f>
        <v>Intra-Regional Line</v>
      </c>
    </row>
    <row r="110" spans="1:13" x14ac:dyDescent="0.25">
      <c r="A110">
        <v>200568</v>
      </c>
      <c r="B110">
        <v>200600</v>
      </c>
      <c r="E110" t="s">
        <v>396</v>
      </c>
      <c r="F110">
        <v>360081</v>
      </c>
      <c r="G110">
        <v>347</v>
      </c>
      <c r="H110">
        <v>500</v>
      </c>
      <c r="I110">
        <v>360110</v>
      </c>
      <c r="J110">
        <v>347</v>
      </c>
      <c r="K110">
        <v>500</v>
      </c>
      <c r="L110" t="str">
        <f t="shared" si="5"/>
        <v/>
      </c>
      <c r="M110" t="str">
        <f>IF(E110="","",IF(VLOOKUP(G110,AREAS!$A$2:$C$104,3,FALSE)=VLOOKUP(J110,AREAS!$A$2:$C$104,3,FALSE),$Z$2,$Y$2))</f>
        <v>Intra-Regional Line</v>
      </c>
    </row>
    <row r="111" spans="1:13" x14ac:dyDescent="0.25">
      <c r="A111">
        <v>242513</v>
      </c>
      <c r="B111">
        <v>242517</v>
      </c>
      <c r="E111" t="s">
        <v>396</v>
      </c>
      <c r="F111">
        <v>360081</v>
      </c>
      <c r="G111">
        <v>347</v>
      </c>
      <c r="H111">
        <v>500</v>
      </c>
      <c r="I111">
        <v>360662</v>
      </c>
      <c r="J111">
        <v>347</v>
      </c>
      <c r="K111">
        <v>500</v>
      </c>
      <c r="L111" t="str">
        <f t="shared" si="5"/>
        <v/>
      </c>
      <c r="M111" t="str">
        <f>IF(E111="","",IF(VLOOKUP(G111,AREAS!$A$2:$C$104,3,FALSE)=VLOOKUP(J111,AREAS!$A$2:$C$104,3,FALSE),$Z$2,$Y$2))</f>
        <v>Intra-Regional Line</v>
      </c>
    </row>
    <row r="112" spans="1:13" x14ac:dyDescent="0.25">
      <c r="A112">
        <v>135398</v>
      </c>
      <c r="B112">
        <v>200942</v>
      </c>
      <c r="E112" t="s">
        <v>396</v>
      </c>
      <c r="F112">
        <v>360085</v>
      </c>
      <c r="G112">
        <v>347</v>
      </c>
      <c r="H112">
        <v>500</v>
      </c>
      <c r="I112">
        <v>360110</v>
      </c>
      <c r="J112">
        <v>347</v>
      </c>
      <c r="K112">
        <v>500</v>
      </c>
      <c r="L112" t="str">
        <f t="shared" si="5"/>
        <v/>
      </c>
      <c r="M112" t="str">
        <f>IF(E112="","",IF(VLOOKUP(G112,AREAS!$A$2:$C$104,3,FALSE)=VLOOKUP(J112,AREAS!$A$2:$C$104,3,FALSE),$Z$2,$Y$2))</f>
        <v>Intra-Regional Line</v>
      </c>
    </row>
    <row r="113" spans="1:13" x14ac:dyDescent="0.25">
      <c r="A113">
        <v>200599</v>
      </c>
      <c r="B113">
        <v>238547</v>
      </c>
      <c r="E113" t="s">
        <v>396</v>
      </c>
      <c r="F113">
        <v>360097</v>
      </c>
      <c r="G113">
        <v>347</v>
      </c>
      <c r="H113">
        <v>500</v>
      </c>
      <c r="I113">
        <v>360102</v>
      </c>
      <c r="J113">
        <v>347</v>
      </c>
      <c r="K113">
        <v>500</v>
      </c>
      <c r="L113" t="str">
        <f t="shared" si="5"/>
        <v/>
      </c>
      <c r="M113" t="str">
        <f>IF(E113="","",IF(VLOOKUP(G113,AREAS!$A$2:$C$104,3,FALSE)=VLOOKUP(J113,AREAS!$A$2:$C$104,3,FALSE),$Z$2,$Y$2))</f>
        <v>Intra-Regional Line</v>
      </c>
    </row>
    <row r="114" spans="1:13" x14ac:dyDescent="0.25">
      <c r="A114">
        <v>314914</v>
      </c>
      <c r="B114">
        <v>314918</v>
      </c>
      <c r="E114" t="s">
        <v>396</v>
      </c>
      <c r="F114">
        <v>360662</v>
      </c>
      <c r="G114">
        <v>347</v>
      </c>
      <c r="H114">
        <v>500</v>
      </c>
      <c r="I114">
        <v>382499</v>
      </c>
      <c r="J114">
        <v>346</v>
      </c>
      <c r="K114">
        <v>500</v>
      </c>
      <c r="L114" t="str">
        <f t="shared" si="5"/>
        <v/>
      </c>
      <c r="M114" t="str">
        <f>IF(E114="","",IF(VLOOKUP(G114,AREAS!$A$2:$C$104,3,FALSE)=VLOOKUP(J114,AREAS!$A$2:$C$104,3,FALSE),$Z$2,$Y$2))</f>
        <v>Intra-Regional Line</v>
      </c>
    </row>
    <row r="115" spans="1:13" x14ac:dyDescent="0.25">
      <c r="A115">
        <v>200599</v>
      </c>
      <c r="B115">
        <v>200600</v>
      </c>
      <c r="E115" t="s">
        <v>396</v>
      </c>
      <c r="F115">
        <v>380003</v>
      </c>
      <c r="G115">
        <v>346</v>
      </c>
      <c r="H115">
        <v>500</v>
      </c>
      <c r="I115">
        <v>380011</v>
      </c>
      <c r="J115">
        <v>346</v>
      </c>
      <c r="K115">
        <v>500</v>
      </c>
      <c r="L115" t="str">
        <f t="shared" si="5"/>
        <v/>
      </c>
      <c r="M115" t="str">
        <f>IF(E115="","",IF(VLOOKUP(G115,AREAS!$A$2:$C$104,3,FALSE)=VLOOKUP(J115,AREAS!$A$2:$C$104,3,FALSE),$Z$2,$Y$2))</f>
        <v>Intra-Regional Line</v>
      </c>
    </row>
    <row r="116" spans="1:13" x14ac:dyDescent="0.25">
      <c r="A116">
        <v>238547</v>
      </c>
      <c r="B116">
        <v>239082</v>
      </c>
      <c r="E116" t="s">
        <v>396</v>
      </c>
      <c r="F116">
        <v>380011</v>
      </c>
      <c r="G116">
        <v>346</v>
      </c>
      <c r="H116">
        <v>500</v>
      </c>
      <c r="I116">
        <v>382035</v>
      </c>
      <c r="J116">
        <v>346</v>
      </c>
      <c r="K116">
        <v>230</v>
      </c>
      <c r="L116" t="str">
        <f t="shared" si="5"/>
        <v>xfr</v>
      </c>
      <c r="M116" t="str">
        <f>IF(E116="","",IF(VLOOKUP(G116,AREAS!$A$2:$C$104,3,FALSE)=VLOOKUP(J116,AREAS!$A$2:$C$104,3,FALSE),$Z$2,$Y$2))</f>
        <v>Intra-Regional Line</v>
      </c>
    </row>
    <row r="117" spans="1:13" x14ac:dyDescent="0.25">
      <c r="A117">
        <v>130757</v>
      </c>
      <c r="B117">
        <v>200930</v>
      </c>
      <c r="E117" t="s">
        <v>396</v>
      </c>
      <c r="F117">
        <v>380013</v>
      </c>
      <c r="G117">
        <v>346</v>
      </c>
      <c r="H117">
        <v>500</v>
      </c>
      <c r="I117">
        <v>380018</v>
      </c>
      <c r="J117">
        <v>346</v>
      </c>
      <c r="K117">
        <v>500</v>
      </c>
      <c r="L117" t="str">
        <f t="shared" si="5"/>
        <v/>
      </c>
      <c r="M117" t="str">
        <f>IF(E117="","",IF(VLOOKUP(G117,AREAS!$A$2:$C$104,3,FALSE)=VLOOKUP(J117,AREAS!$A$2:$C$104,3,FALSE),$Z$2,$Y$2))</f>
        <v>Intra-Regional Line</v>
      </c>
    </row>
    <row r="118" spans="1:13" x14ac:dyDescent="0.25">
      <c r="A118">
        <v>130763</v>
      </c>
      <c r="B118">
        <v>200675</v>
      </c>
      <c r="E118" t="s">
        <v>396</v>
      </c>
      <c r="F118">
        <v>380014</v>
      </c>
      <c r="G118">
        <v>346</v>
      </c>
      <c r="H118">
        <v>500</v>
      </c>
      <c r="I118">
        <v>400356</v>
      </c>
      <c r="J118">
        <v>401</v>
      </c>
      <c r="K118">
        <v>500</v>
      </c>
      <c r="L118" t="str">
        <f t="shared" si="5"/>
        <v/>
      </c>
      <c r="M118" t="str">
        <f>IF(E118="","",IF(VLOOKUP(G118,AREAS!$A$2:$C$104,3,FALSE)=VLOOKUP(J118,AREAS!$A$2:$C$104,3,FALSE),$Z$2,$Y$2))</f>
        <v>Regional Tie Line</v>
      </c>
    </row>
    <row r="119" spans="1:13" x14ac:dyDescent="0.25">
      <c r="A119">
        <v>200795</v>
      </c>
      <c r="B119">
        <v>200810</v>
      </c>
      <c r="E119" t="s">
        <v>396</v>
      </c>
      <c r="F119">
        <v>380015</v>
      </c>
      <c r="G119">
        <v>346</v>
      </c>
      <c r="H119">
        <v>500</v>
      </c>
      <c r="I119">
        <v>400356</v>
      </c>
      <c r="J119">
        <v>401</v>
      </c>
      <c r="K119">
        <v>500</v>
      </c>
      <c r="L119" t="str">
        <f t="shared" si="5"/>
        <v/>
      </c>
      <c r="M119" t="str">
        <f>IF(E119="","",IF(VLOOKUP(G119,AREAS!$A$2:$C$104,3,FALSE)=VLOOKUP(J119,AREAS!$A$2:$C$104,3,FALSE),$Z$2,$Y$2))</f>
        <v>Regional Tie Line</v>
      </c>
    </row>
    <row r="120" spans="1:13" x14ac:dyDescent="0.25">
      <c r="E120" t="s">
        <v>396</v>
      </c>
      <c r="F120">
        <v>380021</v>
      </c>
      <c r="G120">
        <v>346</v>
      </c>
      <c r="H120">
        <v>500</v>
      </c>
      <c r="I120">
        <v>382499</v>
      </c>
      <c r="J120">
        <v>346</v>
      </c>
      <c r="K120">
        <v>500</v>
      </c>
      <c r="L120" t="str">
        <f t="shared" si="5"/>
        <v/>
      </c>
      <c r="M120" t="str">
        <f>IF(E120="","",IF(VLOOKUP(G120,AREAS!$A$2:$C$104,3,FALSE)=VLOOKUP(J120,AREAS!$A$2:$C$104,3,FALSE),$Z$2,$Y$2))</f>
        <v>Intra-Regional Line</v>
      </c>
    </row>
    <row r="121" spans="1:13" x14ac:dyDescent="0.25">
      <c r="A121" t="s">
        <v>361</v>
      </c>
      <c r="E121" t="s">
        <v>396</v>
      </c>
      <c r="F121">
        <v>380025</v>
      </c>
      <c r="G121">
        <v>346</v>
      </c>
      <c r="H121">
        <v>500</v>
      </c>
      <c r="I121">
        <v>380088</v>
      </c>
      <c r="J121">
        <v>346</v>
      </c>
      <c r="K121">
        <v>230</v>
      </c>
      <c r="L121" t="str">
        <f t="shared" si="5"/>
        <v>xfr</v>
      </c>
      <c r="M121" t="str">
        <f>IF(E121="","",IF(VLOOKUP(G121,AREAS!$A$2:$C$104,3,FALSE)=VLOOKUP(J121,AREAS!$A$2:$C$104,3,FALSE),$Z$2,$Y$2))</f>
        <v>Intra-Regional Line</v>
      </c>
    </row>
    <row r="122" spans="1:13" x14ac:dyDescent="0.25">
      <c r="A122">
        <v>340624</v>
      </c>
      <c r="B122">
        <v>360043</v>
      </c>
      <c r="E122" t="s">
        <v>396</v>
      </c>
      <c r="F122">
        <v>382035</v>
      </c>
      <c r="G122">
        <v>346</v>
      </c>
      <c r="H122">
        <v>230</v>
      </c>
      <c r="I122">
        <v>382766</v>
      </c>
      <c r="J122">
        <v>346</v>
      </c>
      <c r="K122">
        <v>230</v>
      </c>
      <c r="L122" t="str">
        <f t="shared" si="5"/>
        <v/>
      </c>
      <c r="M122" t="str">
        <f>IF(E122="","",IF(VLOOKUP(G122,AREAS!$A$2:$C$104,3,FALSE)=VLOOKUP(J122,AREAS!$A$2:$C$104,3,FALSE),$Z$2,$Y$2))</f>
        <v>Intra-Regional Line</v>
      </c>
    </row>
    <row r="123" spans="1:13" x14ac:dyDescent="0.25">
      <c r="A123">
        <v>304070</v>
      </c>
      <c r="B123">
        <v>314697</v>
      </c>
      <c r="F123" t="s">
        <v>364</v>
      </c>
      <c r="G123" t="s">
        <v>365</v>
      </c>
      <c r="H123" t="s">
        <v>366</v>
      </c>
      <c r="I123" t="s">
        <v>363</v>
      </c>
      <c r="J123" t="s">
        <v>365</v>
      </c>
      <c r="K123" t="s">
        <v>366</v>
      </c>
      <c r="L123" t="str">
        <f t="shared" si="5"/>
        <v/>
      </c>
      <c r="M123" t="str">
        <f>IF(E123="","",IF(VLOOKUP(G123,AREAS!$A$2:$C$104,3,FALSE)=VLOOKUP(J123,AREAS!$A$2:$C$104,3,FALSE),$Z$2,$Y$2))</f>
        <v/>
      </c>
    </row>
    <row r="124" spans="1:13" x14ac:dyDescent="0.25">
      <c r="A124">
        <v>340624</v>
      </c>
      <c r="B124">
        <v>360043</v>
      </c>
      <c r="E124" t="s">
        <v>362</v>
      </c>
      <c r="F124">
        <v>532772</v>
      </c>
      <c r="G124">
        <v>536</v>
      </c>
      <c r="H124">
        <v>345</v>
      </c>
      <c r="I124">
        <v>542982</v>
      </c>
      <c r="J124">
        <v>541</v>
      </c>
      <c r="K124">
        <v>345</v>
      </c>
      <c r="L124" t="str">
        <f t="shared" si="5"/>
        <v/>
      </c>
      <c r="M124" t="str">
        <f>IF(E124="","",IF(VLOOKUP(G124,AREAS!$A$2:$C$104,3,FALSE)=VLOOKUP(J124,AREAS!$A$2:$C$104,3,FALSE),$Z$2,$Y$2))</f>
        <v>Intra-Regional Line</v>
      </c>
    </row>
    <row r="125" spans="1:13" x14ac:dyDescent="0.25">
      <c r="A125">
        <v>306008</v>
      </c>
      <c r="B125">
        <v>380011</v>
      </c>
    </row>
    <row r="126" spans="1:13" x14ac:dyDescent="0.25">
      <c r="A126">
        <v>324072</v>
      </c>
      <c r="B126">
        <v>324112</v>
      </c>
    </row>
    <row r="127" spans="1:13" x14ac:dyDescent="0.25">
      <c r="A127">
        <v>304451</v>
      </c>
      <c r="B127">
        <v>314574</v>
      </c>
    </row>
    <row r="128" spans="1:13" x14ac:dyDescent="0.25">
      <c r="A128">
        <v>304070</v>
      </c>
      <c r="B128">
        <v>314697</v>
      </c>
    </row>
    <row r="129" spans="1:2" x14ac:dyDescent="0.25">
      <c r="A129">
        <v>380011</v>
      </c>
      <c r="B129">
        <v>382035</v>
      </c>
    </row>
    <row r="130" spans="1:2" x14ac:dyDescent="0.25">
      <c r="A130">
        <v>306337</v>
      </c>
      <c r="B130">
        <v>306546</v>
      </c>
    </row>
    <row r="131" spans="1:2" x14ac:dyDescent="0.25">
      <c r="A131">
        <v>306008</v>
      </c>
      <c r="B131">
        <v>380011</v>
      </c>
    </row>
    <row r="132" spans="1:2" x14ac:dyDescent="0.25">
      <c r="A132">
        <v>242520</v>
      </c>
      <c r="B132">
        <v>306719</v>
      </c>
    </row>
    <row r="133" spans="1:2" x14ac:dyDescent="0.25">
      <c r="A133">
        <v>242518</v>
      </c>
      <c r="B133">
        <v>360106</v>
      </c>
    </row>
    <row r="134" spans="1:2" x14ac:dyDescent="0.25">
      <c r="A134">
        <v>324100</v>
      </c>
      <c r="B134">
        <v>324102</v>
      </c>
    </row>
    <row r="135" spans="1:2" x14ac:dyDescent="0.25">
      <c r="A135">
        <v>306008</v>
      </c>
      <c r="B135">
        <v>309002</v>
      </c>
    </row>
    <row r="136" spans="1:2" x14ac:dyDescent="0.25">
      <c r="A136">
        <v>242520</v>
      </c>
      <c r="B136">
        <v>306719</v>
      </c>
    </row>
    <row r="137" spans="1:2" x14ac:dyDescent="0.25">
      <c r="A137">
        <v>306712</v>
      </c>
      <c r="B137">
        <v>306716</v>
      </c>
    </row>
    <row r="138" spans="1:2" x14ac:dyDescent="0.25">
      <c r="A138">
        <v>360081</v>
      </c>
      <c r="B138">
        <v>360662</v>
      </c>
    </row>
    <row r="139" spans="1:2" x14ac:dyDescent="0.25">
      <c r="A139">
        <v>306712</v>
      </c>
      <c r="B139">
        <v>306716</v>
      </c>
    </row>
    <row r="140" spans="1:2" x14ac:dyDescent="0.25">
      <c r="A140">
        <v>306007</v>
      </c>
      <c r="B140">
        <v>306008</v>
      </c>
    </row>
    <row r="141" spans="1:2" x14ac:dyDescent="0.25">
      <c r="A141">
        <v>360015</v>
      </c>
      <c r="B141">
        <v>360040</v>
      </c>
    </row>
    <row r="142" spans="1:2" x14ac:dyDescent="0.25">
      <c r="A142">
        <v>242518</v>
      </c>
      <c r="B142">
        <v>360106</v>
      </c>
    </row>
    <row r="143" spans="1:2" x14ac:dyDescent="0.25">
      <c r="A143">
        <v>360662</v>
      </c>
      <c r="B143">
        <v>382499</v>
      </c>
    </row>
    <row r="144" spans="1:2" x14ac:dyDescent="0.25">
      <c r="A144">
        <v>360001</v>
      </c>
      <c r="B144">
        <v>360015</v>
      </c>
    </row>
    <row r="145" spans="1:2" x14ac:dyDescent="0.25">
      <c r="A145">
        <v>306540</v>
      </c>
      <c r="B145">
        <v>306546</v>
      </c>
    </row>
    <row r="146" spans="1:2" x14ac:dyDescent="0.25">
      <c r="A146">
        <v>360081</v>
      </c>
      <c r="B146">
        <v>360085</v>
      </c>
    </row>
    <row r="147" spans="1:2" x14ac:dyDescent="0.25">
      <c r="A147">
        <v>380021</v>
      </c>
      <c r="B147">
        <v>382499</v>
      </c>
    </row>
    <row r="148" spans="1:2" x14ac:dyDescent="0.25">
      <c r="A148">
        <v>324072</v>
      </c>
      <c r="B148">
        <v>324073</v>
      </c>
    </row>
    <row r="149" spans="1:2" x14ac:dyDescent="0.25">
      <c r="A149">
        <v>360085</v>
      </c>
      <c r="B149">
        <v>360110</v>
      </c>
    </row>
    <row r="150" spans="1:2" x14ac:dyDescent="0.25">
      <c r="A150">
        <v>380003</v>
      </c>
      <c r="B150">
        <v>380011</v>
      </c>
    </row>
    <row r="151" spans="1:2" x14ac:dyDescent="0.25">
      <c r="A151">
        <v>360065</v>
      </c>
      <c r="B151">
        <v>360081</v>
      </c>
    </row>
    <row r="152" spans="1:2" x14ac:dyDescent="0.25">
      <c r="A152">
        <v>380025</v>
      </c>
      <c r="B152">
        <v>380088</v>
      </c>
    </row>
    <row r="153" spans="1:2" x14ac:dyDescent="0.25">
      <c r="A153">
        <v>306113</v>
      </c>
      <c r="B153">
        <v>309002</v>
      </c>
    </row>
    <row r="154" spans="1:2" x14ac:dyDescent="0.25">
      <c r="A154">
        <v>380015</v>
      </c>
      <c r="B154">
        <v>400356</v>
      </c>
    </row>
    <row r="155" spans="1:2" x14ac:dyDescent="0.25">
      <c r="A155">
        <v>360015</v>
      </c>
      <c r="B155">
        <v>360040</v>
      </c>
    </row>
    <row r="156" spans="1:2" x14ac:dyDescent="0.25">
      <c r="A156">
        <v>306008</v>
      </c>
      <c r="B156">
        <v>309002</v>
      </c>
    </row>
    <row r="157" spans="1:2" x14ac:dyDescent="0.25">
      <c r="A157">
        <v>306337</v>
      </c>
      <c r="B157">
        <v>306546</v>
      </c>
    </row>
    <row r="158" spans="1:2" x14ac:dyDescent="0.25">
      <c r="A158">
        <v>336562</v>
      </c>
      <c r="B158">
        <v>336839</v>
      </c>
    </row>
    <row r="159" spans="1:2" x14ac:dyDescent="0.25">
      <c r="A159">
        <v>324073</v>
      </c>
      <c r="B159">
        <v>360102</v>
      </c>
    </row>
    <row r="160" spans="1:2" x14ac:dyDescent="0.25">
      <c r="A160">
        <v>346992</v>
      </c>
      <c r="B160">
        <v>360002</v>
      </c>
    </row>
    <row r="161" spans="1:2" x14ac:dyDescent="0.25">
      <c r="A161">
        <v>380014</v>
      </c>
      <c r="B161">
        <v>400356</v>
      </c>
    </row>
    <row r="162" spans="1:2" x14ac:dyDescent="0.25">
      <c r="A162">
        <v>346992</v>
      </c>
      <c r="B162">
        <v>360002</v>
      </c>
    </row>
    <row r="163" spans="1:2" x14ac:dyDescent="0.25">
      <c r="A163">
        <v>360097</v>
      </c>
      <c r="B163">
        <v>360102</v>
      </c>
    </row>
    <row r="164" spans="1:2" x14ac:dyDescent="0.25">
      <c r="A164">
        <v>304183</v>
      </c>
      <c r="B164">
        <v>314935</v>
      </c>
    </row>
    <row r="165" spans="1:2" x14ac:dyDescent="0.25">
      <c r="A165">
        <v>306113</v>
      </c>
      <c r="B165">
        <v>309002</v>
      </c>
    </row>
    <row r="166" spans="1:2" x14ac:dyDescent="0.25">
      <c r="A166">
        <v>360001</v>
      </c>
      <c r="B166">
        <v>360015</v>
      </c>
    </row>
    <row r="167" spans="1:2" x14ac:dyDescent="0.25">
      <c r="A167">
        <v>360001</v>
      </c>
      <c r="B167">
        <v>360002</v>
      </c>
    </row>
    <row r="168" spans="1:2" x14ac:dyDescent="0.25">
      <c r="A168">
        <v>360015</v>
      </c>
      <c r="B168">
        <v>360016</v>
      </c>
    </row>
    <row r="169" spans="1:2" x14ac:dyDescent="0.25">
      <c r="A169">
        <v>360081</v>
      </c>
      <c r="B169">
        <v>360662</v>
      </c>
    </row>
    <row r="170" spans="1:2" x14ac:dyDescent="0.25">
      <c r="A170">
        <v>360081</v>
      </c>
      <c r="B170">
        <v>360110</v>
      </c>
    </row>
    <row r="171" spans="1:2" x14ac:dyDescent="0.25">
      <c r="A171">
        <v>380013</v>
      </c>
      <c r="B171">
        <v>380018</v>
      </c>
    </row>
    <row r="172" spans="1:2" x14ac:dyDescent="0.25">
      <c r="A172">
        <v>360662</v>
      </c>
      <c r="B172">
        <v>382499</v>
      </c>
    </row>
    <row r="173" spans="1:2" x14ac:dyDescent="0.25">
      <c r="A173">
        <v>360015</v>
      </c>
      <c r="B173">
        <v>360016</v>
      </c>
    </row>
    <row r="174" spans="1:2" x14ac:dyDescent="0.25">
      <c r="A174">
        <v>382035</v>
      </c>
      <c r="B174">
        <v>382766</v>
      </c>
    </row>
    <row r="176" spans="1:2" x14ac:dyDescent="0.25">
      <c r="A176" t="s">
        <v>362</v>
      </c>
    </row>
    <row r="177" spans="1:2" x14ac:dyDescent="0.25">
      <c r="A177">
        <v>532772</v>
      </c>
      <c r="B177">
        <v>542982</v>
      </c>
    </row>
  </sheetData>
  <mergeCells count="4">
    <mergeCell ref="X1:X2"/>
    <mergeCell ref="P1:W1"/>
    <mergeCell ref="O1:O2"/>
    <mergeCell ref="Y1:Z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"/>
  <sheetViews>
    <sheetView zoomScaleNormal="100" workbookViewId="0"/>
  </sheetViews>
  <sheetFormatPr defaultRowHeight="15" x14ac:dyDescent="0.25"/>
  <cols>
    <col min="1" max="1" width="56.5703125" bestFit="1" customWidth="1"/>
    <col min="2" max="2" width="113.7109375" bestFit="1" customWidth="1"/>
  </cols>
  <sheetData>
    <row r="1" spans="1:2" x14ac:dyDescent="0.25">
      <c r="A1" t="s">
        <v>376</v>
      </c>
    </row>
    <row r="3" spans="1:2" x14ac:dyDescent="0.25">
      <c r="A3" t="s">
        <v>377</v>
      </c>
    </row>
    <row r="4" spans="1:2" x14ac:dyDescent="0.25">
      <c r="A4" t="s">
        <v>393</v>
      </c>
    </row>
    <row r="6" spans="1:2" x14ac:dyDescent="0.25">
      <c r="A6" t="s">
        <v>378</v>
      </c>
    </row>
    <row r="8" spans="1:2" x14ac:dyDescent="0.25">
      <c r="A8" t="s">
        <v>379</v>
      </c>
    </row>
    <row r="10" spans="1:2" x14ac:dyDescent="0.25">
      <c r="A10" t="s">
        <v>392</v>
      </c>
    </row>
    <row r="11" spans="1:2" x14ac:dyDescent="0.25">
      <c r="B11" t="s">
        <v>380</v>
      </c>
    </row>
    <row r="12" spans="1:2" x14ac:dyDescent="0.25">
      <c r="B12" t="s">
        <v>381</v>
      </c>
    </row>
    <row r="13" spans="1:2" x14ac:dyDescent="0.25">
      <c r="B13" t="s">
        <v>382</v>
      </c>
    </row>
    <row r="14" spans="1:2" x14ac:dyDescent="0.25">
      <c r="B14" t="s">
        <v>383</v>
      </c>
    </row>
    <row r="15" spans="1:2" x14ac:dyDescent="0.25">
      <c r="B15" t="s">
        <v>384</v>
      </c>
    </row>
    <row r="16" spans="1:2" x14ac:dyDescent="0.25">
      <c r="A16" t="s">
        <v>385</v>
      </c>
    </row>
    <row r="17" spans="1:1" x14ac:dyDescent="0.25">
      <c r="A17" t="s">
        <v>386</v>
      </c>
    </row>
    <row r="19" spans="1:1" x14ac:dyDescent="0.25">
      <c r="A19" t="s">
        <v>377</v>
      </c>
    </row>
    <row r="20" spans="1:1" x14ac:dyDescent="0.25">
      <c r="A20" t="s">
        <v>391</v>
      </c>
    </row>
    <row r="21" spans="1:1" x14ac:dyDescent="0.25">
      <c r="A21" t="str">
        <f>"["&amp;MISO!S13&amp;","&amp;MISO!T13&amp;",],"</f>
        <v>[300038,344974,],</v>
      </c>
    </row>
    <row r="22" spans="1:1" x14ac:dyDescent="0.25">
      <c r="A22" t="str">
        <f>"["&amp;MISO!S14&amp;","&amp;MISO!T14&amp;",],"</f>
        <v>[300041,344154,],</v>
      </c>
    </row>
    <row r="23" spans="1:1" x14ac:dyDescent="0.25">
      <c r="A23" t="str">
        <f>"["&amp;MISO!S15&amp;","&amp;MISO!T15&amp;",],"</f>
        <v>[300041,344327,],</v>
      </c>
    </row>
    <row r="24" spans="1:1" x14ac:dyDescent="0.25">
      <c r="A24" t="str">
        <f>"["&amp;MISO!S16&amp;","&amp;MISO!T16&amp;",],"</f>
        <v>[336562,336839,],</v>
      </c>
    </row>
    <row r="25" spans="1:1" x14ac:dyDescent="0.25">
      <c r="A25" t="str">
        <f>"["&amp;MISO!S17&amp;","&amp;MISO!T17&amp;",],"</f>
        <v>[340624,360043,],</v>
      </c>
    </row>
    <row r="26" spans="1:1" x14ac:dyDescent="0.25">
      <c r="A26" t="str">
        <f>"["&amp;MISO!S18&amp;","&amp;MISO!T18&amp;",],"</f>
        <v>[344224,344327,],</v>
      </c>
    </row>
    <row r="27" spans="1:1" x14ac:dyDescent="0.25">
      <c r="A27" t="str">
        <f>"["&amp;MISO!S19&amp;","&amp;MISO!T19&amp;",],"</f>
        <v>[344974,345773,],</v>
      </c>
    </row>
    <row r="28" spans="1:1" x14ac:dyDescent="0.25">
      <c r="A28" t="str">
        <f>"["&amp;MISO!S20&amp;","&amp;MISO!T20&amp;",],"</f>
        <v>[345667,345668,],</v>
      </c>
    </row>
    <row r="29" spans="1:1" x14ac:dyDescent="0.25">
      <c r="A29" t="str">
        <f>"["&amp;MISO!S21&amp;","&amp;MISO!T21&amp;",],"</f>
        <v>[346895,348151,],</v>
      </c>
    </row>
    <row r="30" spans="1:1" x14ac:dyDescent="0.25">
      <c r="A30" t="str">
        <f>"["&amp;MISO!S22&amp;","&amp;MISO!T22&amp;",],"</f>
        <v>[346992,348827,],</v>
      </c>
    </row>
    <row r="31" spans="1:1" x14ac:dyDescent="0.25">
      <c r="A31" t="str">
        <f>"["&amp;MISO!S23&amp;","&amp;MISO!T23&amp;",],"</f>
        <v>[346992,360002,],</v>
      </c>
    </row>
    <row r="32" spans="1:1" x14ac:dyDescent="0.25">
      <c r="A32" t="str">
        <f>"["&amp;MISO!S24&amp;","&amp;MISO!T24&amp;",],"</f>
        <v>[347830,348493,],</v>
      </c>
    </row>
    <row r="33" spans="1:2" x14ac:dyDescent="0.25">
      <c r="A33" t="str">
        <f>"["&amp;MISO!S25&amp;","&amp;MISO!T25&amp;",]]"</f>
        <v>[348493,348827,]]</v>
      </c>
    </row>
    <row r="35" spans="1:2" x14ac:dyDescent="0.25">
      <c r="A35" t="s">
        <v>387</v>
      </c>
    </row>
    <row r="37" spans="1:2" x14ac:dyDescent="0.25">
      <c r="A37" t="s">
        <v>379</v>
      </c>
    </row>
    <row r="39" spans="1:2" x14ac:dyDescent="0.25">
      <c r="A39" t="s">
        <v>392</v>
      </c>
    </row>
    <row r="40" spans="1:2" x14ac:dyDescent="0.25">
      <c r="B40" t="s">
        <v>380</v>
      </c>
    </row>
    <row r="41" spans="1:2" x14ac:dyDescent="0.25">
      <c r="B41" t="s">
        <v>381</v>
      </c>
    </row>
    <row r="42" spans="1:2" x14ac:dyDescent="0.25">
      <c r="B42" t="s">
        <v>382</v>
      </c>
    </row>
    <row r="43" spans="1:2" x14ac:dyDescent="0.25">
      <c r="B43" t="s">
        <v>383</v>
      </c>
    </row>
    <row r="44" spans="1:2" x14ac:dyDescent="0.25">
      <c r="B44" t="s">
        <v>384</v>
      </c>
    </row>
    <row r="45" spans="1:2" x14ac:dyDescent="0.25">
      <c r="A45" t="s">
        <v>385</v>
      </c>
    </row>
    <row r="46" spans="1:2" x14ac:dyDescent="0.25">
      <c r="A46" t="s">
        <v>386</v>
      </c>
    </row>
    <row r="48" spans="1:2" x14ac:dyDescent="0.25">
      <c r="A48" t="s">
        <v>377</v>
      </c>
    </row>
    <row r="49" spans="1:1" x14ac:dyDescent="0.25">
      <c r="A49" t="s">
        <v>391</v>
      </c>
    </row>
    <row r="50" spans="1:1" x14ac:dyDescent="0.25">
      <c r="A50" t="str">
        <f>"["&amp;NPCC!S13&amp;","&amp;NPCC!T13&amp;",],"</f>
        <v>[130753,130755,],</v>
      </c>
    </row>
    <row r="51" spans="1:1" x14ac:dyDescent="0.25">
      <c r="A51" t="str">
        <f>"["&amp;NPCC!S14&amp;","&amp;NPCC!T14&amp;",],"</f>
        <v>[130755,130757,],</v>
      </c>
    </row>
    <row r="52" spans="1:1" x14ac:dyDescent="0.25">
      <c r="A52" t="str">
        <f>"["&amp;NPCC!S15&amp;","&amp;NPCC!T15&amp;",],"</f>
        <v>[130755,130839,],</v>
      </c>
    </row>
    <row r="53" spans="1:1" x14ac:dyDescent="0.25">
      <c r="A53" t="str">
        <f>"["&amp;NPCC!S16&amp;","&amp;NPCC!T16&amp;",],"</f>
        <v>[130755,131157,],</v>
      </c>
    </row>
    <row r="54" spans="1:1" x14ac:dyDescent="0.25">
      <c r="A54" t="str">
        <f>"["&amp;NPCC!S17&amp;","&amp;NPCC!T17&amp;",],"</f>
        <v>[130756,135398,],</v>
      </c>
    </row>
    <row r="55" spans="1:1" x14ac:dyDescent="0.25">
      <c r="A55" t="str">
        <f>"["&amp;NPCC!S18&amp;","&amp;NPCC!T18&amp;",],"</f>
        <v>[130757,130768,],</v>
      </c>
    </row>
    <row r="56" spans="1:1" x14ac:dyDescent="0.25">
      <c r="A56" t="str">
        <f>"["&amp;NPCC!S19&amp;","&amp;NPCC!T19&amp;",],"</f>
        <v>[130757,200930,],</v>
      </c>
    </row>
    <row r="57" spans="1:1" x14ac:dyDescent="0.25">
      <c r="A57" t="str">
        <f>"["&amp;NPCC!S20&amp;","&amp;NPCC!T20&amp;",],"</f>
        <v>[130762,130767,],</v>
      </c>
    </row>
    <row r="58" spans="1:1" x14ac:dyDescent="0.25">
      <c r="A58" t="str">
        <f>"["&amp;NPCC!S21&amp;","&amp;NPCC!T21&amp;",],"</f>
        <v>[130762,135413,],</v>
      </c>
    </row>
    <row r="59" spans="1:1" x14ac:dyDescent="0.25">
      <c r="A59" t="str">
        <f>"["&amp;NPCC!S22&amp;","&amp;NPCC!T22&amp;",],"</f>
        <v>[130763,200675,],</v>
      </c>
    </row>
    <row r="60" spans="1:1" x14ac:dyDescent="0.25">
      <c r="A60" t="str">
        <f>"["&amp;NPCC!S23&amp;","&amp;NPCC!T23&amp;",],"</f>
        <v>[130768,130876,],</v>
      </c>
    </row>
    <row r="61" spans="1:1" x14ac:dyDescent="0.25">
      <c r="A61" t="str">
        <f>"["&amp;NPCC!S24&amp;","&amp;NPCC!T24&amp;",],"</f>
        <v>[131157,136153,],</v>
      </c>
    </row>
    <row r="62" spans="1:1" x14ac:dyDescent="0.25">
      <c r="A62" t="str">
        <f>"["&amp;NPCC!S25&amp;","&amp;NPCC!T25&amp;",],"</f>
        <v>[135250,135251,],</v>
      </c>
    </row>
    <row r="63" spans="1:1" x14ac:dyDescent="0.25">
      <c r="A63" t="str">
        <f>"["&amp;NPCC!S26&amp;","&amp;NPCC!T26&amp;",],"</f>
        <v>[135250,135413,],</v>
      </c>
    </row>
    <row r="64" spans="1:1" x14ac:dyDescent="0.25">
      <c r="A64" t="str">
        <f>"["&amp;NPCC!S27&amp;","&amp;NPCC!T27&amp;",],"</f>
        <v>[135250,146000,],</v>
      </c>
    </row>
    <row r="65" spans="1:2" x14ac:dyDescent="0.25">
      <c r="A65" t="str">
        <f>"["&amp;NPCC!S28&amp;","&amp;NPCC!T28&amp;",],"</f>
        <v>[135251,200654,],</v>
      </c>
    </row>
    <row r="66" spans="1:2" x14ac:dyDescent="0.25">
      <c r="A66" t="str">
        <f>"["&amp;NPCC!S29&amp;","&amp;NPCC!T29&amp;",],"</f>
        <v>[135398,200942,],</v>
      </c>
    </row>
    <row r="67" spans="1:2" x14ac:dyDescent="0.25">
      <c r="A67" t="str">
        <f>"["&amp;NPCC!S30&amp;","&amp;NPCC!T30&amp;",],"</f>
        <v>[135413,146000,],</v>
      </c>
    </row>
    <row r="68" spans="1:2" x14ac:dyDescent="0.25">
      <c r="A68" t="str">
        <f>"["&amp;NPCC!S31&amp;","&amp;NPCC!T31&amp;",],"</f>
        <v>[135415,147842,],</v>
      </c>
    </row>
    <row r="69" spans="1:2" x14ac:dyDescent="0.25">
      <c r="A69" t="str">
        <f>"["&amp;NPCC!S32&amp;","&amp;NPCC!T32&amp;",],"</f>
        <v>[135415,147842,],</v>
      </c>
    </row>
    <row r="70" spans="1:2" x14ac:dyDescent="0.25">
      <c r="A70" t="str">
        <f>"["&amp;NPCC!S33&amp;","&amp;NPCC!T33&amp;",],"</f>
        <v>[136150,149001,],</v>
      </c>
    </row>
    <row r="71" spans="1:2" x14ac:dyDescent="0.25">
      <c r="A71" t="str">
        <f>"["&amp;NPCC!S34&amp;","&amp;NPCC!T34&amp;",]]"</f>
        <v>[136150,149001,]]</v>
      </c>
    </row>
    <row r="73" spans="1:2" x14ac:dyDescent="0.25">
      <c r="A73" t="s">
        <v>388</v>
      </c>
    </row>
    <row r="75" spans="1:2" x14ac:dyDescent="0.25">
      <c r="A75" t="s">
        <v>379</v>
      </c>
    </row>
    <row r="77" spans="1:2" x14ac:dyDescent="0.25">
      <c r="A77" t="s">
        <v>392</v>
      </c>
    </row>
    <row r="78" spans="1:2" x14ac:dyDescent="0.25">
      <c r="B78" t="s">
        <v>380</v>
      </c>
    </row>
    <row r="79" spans="1:2" x14ac:dyDescent="0.25">
      <c r="B79" t="s">
        <v>381</v>
      </c>
    </row>
    <row r="80" spans="1:2" x14ac:dyDescent="0.25">
      <c r="B80" t="s">
        <v>382</v>
      </c>
    </row>
    <row r="81" spans="1:2" x14ac:dyDescent="0.25">
      <c r="B81" t="s">
        <v>383</v>
      </c>
    </row>
    <row r="82" spans="1:2" x14ac:dyDescent="0.25">
      <c r="B82" t="s">
        <v>384</v>
      </c>
    </row>
    <row r="83" spans="1:2" x14ac:dyDescent="0.25">
      <c r="A83" t="s">
        <v>385</v>
      </c>
    </row>
    <row r="84" spans="1:2" x14ac:dyDescent="0.25">
      <c r="A84" t="s">
        <v>386</v>
      </c>
    </row>
    <row r="86" spans="1:2" x14ac:dyDescent="0.25">
      <c r="A86" t="s">
        <v>377</v>
      </c>
    </row>
    <row r="87" spans="1:2" x14ac:dyDescent="0.25">
      <c r="A87" t="s">
        <v>391</v>
      </c>
    </row>
    <row r="88" spans="1:2" x14ac:dyDescent="0.25">
      <c r="A88" t="str">
        <f>"["&amp;PJM!S13&amp;","&amp;PJM!T13&amp;",],"</f>
        <v>[130757,200930,],</v>
      </c>
    </row>
    <row r="89" spans="1:2" x14ac:dyDescent="0.25">
      <c r="A89" t="str">
        <f>"["&amp;PJM!S14&amp;","&amp;PJM!T14&amp;",],"</f>
        <v>[130763,200675,],</v>
      </c>
    </row>
    <row r="90" spans="1:2" x14ac:dyDescent="0.25">
      <c r="A90" t="str">
        <f>"["&amp;PJM!S15&amp;","&amp;PJM!T15&amp;",],"</f>
        <v>[135251,200654,],</v>
      </c>
    </row>
    <row r="91" spans="1:2" x14ac:dyDescent="0.25">
      <c r="A91" t="str">
        <f>"["&amp;PJM!S16&amp;","&amp;PJM!T16&amp;",],"</f>
        <v>[135398,200942,],</v>
      </c>
    </row>
    <row r="92" spans="1:2" x14ac:dyDescent="0.25">
      <c r="A92" t="str">
        <f>"["&amp;PJM!S17&amp;","&amp;PJM!T17&amp;",],"</f>
        <v>[200003,200004,],</v>
      </c>
    </row>
    <row r="93" spans="1:2" x14ac:dyDescent="0.25">
      <c r="A93" t="str">
        <f>"["&amp;PJM!S18&amp;","&amp;PJM!T18&amp;",],"</f>
        <v>[200004,200013,],</v>
      </c>
    </row>
    <row r="94" spans="1:2" x14ac:dyDescent="0.25">
      <c r="A94" t="str">
        <f>"["&amp;PJM!S19&amp;","&amp;PJM!T19&amp;",],"</f>
        <v>[200011,235104,],</v>
      </c>
    </row>
    <row r="95" spans="1:2" x14ac:dyDescent="0.25">
      <c r="A95" t="str">
        <f>"["&amp;PJM!S20&amp;","&amp;PJM!T20&amp;",],"</f>
        <v>[200011,235118,],</v>
      </c>
    </row>
    <row r="96" spans="1:2" x14ac:dyDescent="0.25">
      <c r="A96" t="str">
        <f>"["&amp;PJM!S21&amp;","&amp;PJM!T21&amp;",],"</f>
        <v>[200568,200600,],</v>
      </c>
    </row>
    <row r="97" spans="1:1" x14ac:dyDescent="0.25">
      <c r="A97" t="str">
        <f>"["&amp;PJM!S22&amp;","&amp;PJM!T22&amp;",],"</f>
        <v>[200599,200600,],</v>
      </c>
    </row>
    <row r="98" spans="1:1" x14ac:dyDescent="0.25">
      <c r="A98" t="str">
        <f>"["&amp;PJM!S23&amp;","&amp;PJM!T23&amp;",],"</f>
        <v>[200599,238547,],</v>
      </c>
    </row>
    <row r="99" spans="1:1" x14ac:dyDescent="0.25">
      <c r="A99" t="str">
        <f>"["&amp;PJM!S24&amp;","&amp;PJM!T24&amp;",],"</f>
        <v>[200654,903645,],</v>
      </c>
    </row>
    <row r="100" spans="1:1" x14ac:dyDescent="0.25">
      <c r="A100" t="str">
        <f>"["&amp;PJM!S25&amp;","&amp;PJM!T25&amp;",],"</f>
        <v>[200675,200924,],</v>
      </c>
    </row>
    <row r="101" spans="1:1" x14ac:dyDescent="0.25">
      <c r="A101" t="str">
        <f>"["&amp;PJM!S26&amp;","&amp;PJM!T26&amp;",],"</f>
        <v>[200706,200708,],</v>
      </c>
    </row>
    <row r="102" spans="1:1" x14ac:dyDescent="0.25">
      <c r="A102" t="str">
        <f>"["&amp;PJM!S27&amp;","&amp;PJM!T27&amp;",],"</f>
        <v>[200706,200924,],</v>
      </c>
    </row>
    <row r="103" spans="1:1" x14ac:dyDescent="0.25">
      <c r="A103" t="str">
        <f>"["&amp;PJM!S28&amp;","&amp;PJM!T28&amp;",],"</f>
        <v>[200708,208009,],</v>
      </c>
    </row>
    <row r="104" spans="1:1" x14ac:dyDescent="0.25">
      <c r="A104" t="str">
        <f>"["&amp;PJM!S29&amp;","&amp;PJM!T29&amp;",],"</f>
        <v>[200767,200795,],</v>
      </c>
    </row>
    <row r="105" spans="1:1" x14ac:dyDescent="0.25">
      <c r="A105" t="str">
        <f>"["&amp;PJM!S30&amp;","&amp;PJM!T30&amp;",],"</f>
        <v>[200767,B$0211,],</v>
      </c>
    </row>
    <row r="106" spans="1:1" x14ac:dyDescent="0.25">
      <c r="A106" t="str">
        <f>"["&amp;PJM!S31&amp;","&amp;PJM!T31&amp;",],"</f>
        <v>[200767,B$0411,],</v>
      </c>
    </row>
    <row r="107" spans="1:1" x14ac:dyDescent="0.25">
      <c r="A107" t="str">
        <f>"["&amp;PJM!S32&amp;","&amp;PJM!T32&amp;",],"</f>
        <v>[200769,B$0211,],</v>
      </c>
    </row>
    <row r="108" spans="1:1" x14ac:dyDescent="0.25">
      <c r="A108" t="str">
        <f>"["&amp;PJM!S33&amp;","&amp;PJM!T33&amp;",],"</f>
        <v>[200769,B$0411,],</v>
      </c>
    </row>
    <row r="109" spans="1:1" x14ac:dyDescent="0.25">
      <c r="A109" t="str">
        <f>"["&amp;PJM!S34&amp;","&amp;PJM!T34&amp;",],"</f>
        <v>[200795,200810,],</v>
      </c>
    </row>
    <row r="110" spans="1:1" x14ac:dyDescent="0.25">
      <c r="A110" t="str">
        <f>"["&amp;PJM!S35&amp;","&amp;PJM!T35&amp;",],"</f>
        <v>[200819,200928,],</v>
      </c>
    </row>
    <row r="111" spans="1:1" x14ac:dyDescent="0.25">
      <c r="A111" t="str">
        <f>"["&amp;PJM!S36&amp;","&amp;PJM!T36&amp;",],"</f>
        <v>[200927,200928,],</v>
      </c>
    </row>
    <row r="112" spans="1:1" x14ac:dyDescent="0.25">
      <c r="A112" t="str">
        <f>"["&amp;PJM!S37&amp;","&amp;PJM!T37&amp;",],"</f>
        <v>[200928,903645,],</v>
      </c>
    </row>
    <row r="113" spans="1:1" x14ac:dyDescent="0.25">
      <c r="A113" t="str">
        <f>"["&amp;PJM!S38&amp;","&amp;PJM!T38&amp;",],"</f>
        <v>[235105,314925,],</v>
      </c>
    </row>
    <row r="114" spans="1:1" x14ac:dyDescent="0.25">
      <c r="A114" t="str">
        <f>"["&amp;PJM!S39&amp;","&amp;PJM!T39&amp;",],"</f>
        <v>[238544,239082,],</v>
      </c>
    </row>
    <row r="115" spans="1:1" x14ac:dyDescent="0.25">
      <c r="A115" t="str">
        <f>"["&amp;PJM!S40&amp;","&amp;PJM!T40&amp;",],"</f>
        <v>[238547,239082,],</v>
      </c>
    </row>
    <row r="116" spans="1:1" x14ac:dyDescent="0.25">
      <c r="A116" t="str">
        <f>"["&amp;PJM!S41&amp;","&amp;PJM!T41&amp;",],"</f>
        <v>[242508,242513,],</v>
      </c>
    </row>
    <row r="117" spans="1:1" x14ac:dyDescent="0.25">
      <c r="A117" t="str">
        <f>"["&amp;PJM!S42&amp;","&amp;PJM!T42&amp;",],"</f>
        <v>[242510,242511,],</v>
      </c>
    </row>
    <row r="118" spans="1:1" x14ac:dyDescent="0.25">
      <c r="A118" t="str">
        <f>"["&amp;PJM!S43&amp;","&amp;PJM!T43&amp;",],"</f>
        <v>[242511,242518,],</v>
      </c>
    </row>
    <row r="119" spans="1:1" x14ac:dyDescent="0.25">
      <c r="A119" t="str">
        <f>"["&amp;PJM!S44&amp;","&amp;PJM!T44&amp;",],"</f>
        <v>[242513,242517,],</v>
      </c>
    </row>
    <row r="120" spans="1:1" x14ac:dyDescent="0.25">
      <c r="A120" t="str">
        <f>"["&amp;PJM!S45&amp;","&amp;PJM!T45&amp;",],"</f>
        <v>[242514,242520,],</v>
      </c>
    </row>
    <row r="121" spans="1:1" x14ac:dyDescent="0.25">
      <c r="A121" t="str">
        <f>"["&amp;PJM!S46&amp;","&amp;PJM!T46&amp;",],"</f>
        <v>[242518,360106,],</v>
      </c>
    </row>
    <row r="122" spans="1:1" x14ac:dyDescent="0.25">
      <c r="A122" t="str">
        <f>"["&amp;PJM!S47&amp;","&amp;PJM!T47&amp;",],"</f>
        <v>[242520,306719,],</v>
      </c>
    </row>
    <row r="123" spans="1:1" x14ac:dyDescent="0.25">
      <c r="A123" t="str">
        <f>"["&amp;PJM!S48&amp;","&amp;PJM!T48&amp;",],"</f>
        <v>[304070,314697,],</v>
      </c>
    </row>
    <row r="124" spans="1:1" x14ac:dyDescent="0.25">
      <c r="A124" t="str">
        <f>"["&amp;PJM!S49&amp;","&amp;PJM!T49&amp;",],"</f>
        <v>[304183,314935,],</v>
      </c>
    </row>
    <row r="125" spans="1:1" x14ac:dyDescent="0.25">
      <c r="A125" t="str">
        <f>"["&amp;PJM!S50&amp;","&amp;PJM!T50&amp;",],"</f>
        <v>[304451,314574,],</v>
      </c>
    </row>
    <row r="126" spans="1:1" x14ac:dyDescent="0.25">
      <c r="A126" t="str">
        <f>"["&amp;PJM!S51&amp;","&amp;PJM!T51&amp;",],"</f>
        <v>[314569,314574,],</v>
      </c>
    </row>
    <row r="127" spans="1:1" x14ac:dyDescent="0.25">
      <c r="A127" t="str">
        <f>"["&amp;PJM!S52&amp;","&amp;PJM!T52&amp;",],"</f>
        <v>[314686,314697,],</v>
      </c>
    </row>
    <row r="128" spans="1:1" x14ac:dyDescent="0.25">
      <c r="A128" t="str">
        <f>"["&amp;PJM!S53&amp;","&amp;PJM!T53&amp;",],"</f>
        <v>[314903,314924,],</v>
      </c>
    </row>
    <row r="129" spans="1:2" x14ac:dyDescent="0.25">
      <c r="A129" t="str">
        <f>"["&amp;PJM!S54&amp;","&amp;PJM!T54&amp;",],"</f>
        <v>[314914,314918,],</v>
      </c>
    </row>
    <row r="130" spans="1:2" x14ac:dyDescent="0.25">
      <c r="A130" t="str">
        <f>"["&amp;PJM!S55&amp;","&amp;PJM!T55&amp;",]]"</f>
        <v>[342835,342838,]]</v>
      </c>
    </row>
    <row r="132" spans="1:2" x14ac:dyDescent="0.25">
      <c r="A132" t="s">
        <v>389</v>
      </c>
    </row>
    <row r="134" spans="1:2" x14ac:dyDescent="0.25">
      <c r="A134" t="s">
        <v>379</v>
      </c>
    </row>
    <row r="136" spans="1:2" x14ac:dyDescent="0.25">
      <c r="A136" t="s">
        <v>392</v>
      </c>
    </row>
    <row r="137" spans="1:2" x14ac:dyDescent="0.25">
      <c r="B137" t="s">
        <v>380</v>
      </c>
    </row>
    <row r="138" spans="1:2" x14ac:dyDescent="0.25">
      <c r="B138" t="s">
        <v>381</v>
      </c>
    </row>
    <row r="139" spans="1:2" x14ac:dyDescent="0.25">
      <c r="B139" t="s">
        <v>382</v>
      </c>
    </row>
    <row r="140" spans="1:2" x14ac:dyDescent="0.25">
      <c r="B140" t="s">
        <v>383</v>
      </c>
    </row>
    <row r="141" spans="1:2" x14ac:dyDescent="0.25">
      <c r="B141" t="s">
        <v>384</v>
      </c>
    </row>
    <row r="142" spans="1:2" x14ac:dyDescent="0.25">
      <c r="A142" t="s">
        <v>385</v>
      </c>
    </row>
    <row r="143" spans="1:2" x14ac:dyDescent="0.25">
      <c r="A143" t="s">
        <v>386</v>
      </c>
    </row>
    <row r="145" spans="1:1" x14ac:dyDescent="0.25">
      <c r="A145" t="s">
        <v>377</v>
      </c>
    </row>
    <row r="146" spans="1:1" x14ac:dyDescent="0.25">
      <c r="A146" t="s">
        <v>391</v>
      </c>
    </row>
    <row r="147" spans="1:1" x14ac:dyDescent="0.25">
      <c r="A147" t="str">
        <f>"["&amp;SERC!S13&amp;","&amp;SERC!T13&amp;",],"</f>
        <v>[242518,360106,],</v>
      </c>
    </row>
    <row r="148" spans="1:1" x14ac:dyDescent="0.25">
      <c r="A148" t="str">
        <f>"["&amp;SERC!S14&amp;","&amp;SERC!T14&amp;",],"</f>
        <v>[242520,306719,],</v>
      </c>
    </row>
    <row r="149" spans="1:1" x14ac:dyDescent="0.25">
      <c r="A149" t="str">
        <f>"["&amp;SERC!S15&amp;","&amp;SERC!T15&amp;",],"</f>
        <v>[304070,314697,],</v>
      </c>
    </row>
    <row r="150" spans="1:1" x14ac:dyDescent="0.25">
      <c r="A150" t="str">
        <f>"["&amp;SERC!S16&amp;","&amp;SERC!T16&amp;",],"</f>
        <v>[304183,314935,],</v>
      </c>
    </row>
    <row r="151" spans="1:1" x14ac:dyDescent="0.25">
      <c r="A151" t="str">
        <f>"["&amp;SERC!S17&amp;","&amp;SERC!T17&amp;",],"</f>
        <v>[304451,314574,],</v>
      </c>
    </row>
    <row r="152" spans="1:1" x14ac:dyDescent="0.25">
      <c r="A152" t="str">
        <f>"["&amp;SERC!S18&amp;","&amp;SERC!T18&amp;",],"</f>
        <v>[306007,306008,],</v>
      </c>
    </row>
    <row r="153" spans="1:1" x14ac:dyDescent="0.25">
      <c r="A153" t="str">
        <f>"["&amp;SERC!S19&amp;","&amp;SERC!T19&amp;",],"</f>
        <v>[306008,309002,],</v>
      </c>
    </row>
    <row r="154" spans="1:1" x14ac:dyDescent="0.25">
      <c r="A154" t="str">
        <f>"["&amp;SERC!S20&amp;","&amp;SERC!T20&amp;",],"</f>
        <v>[306008,380011,],</v>
      </c>
    </row>
    <row r="155" spans="1:1" x14ac:dyDescent="0.25">
      <c r="A155" t="str">
        <f>"["&amp;SERC!S21&amp;","&amp;SERC!T21&amp;",],"</f>
        <v>[306113,309002,],</v>
      </c>
    </row>
    <row r="156" spans="1:1" x14ac:dyDescent="0.25">
      <c r="A156" t="str">
        <f>"["&amp;SERC!S22&amp;","&amp;SERC!T22&amp;",],"</f>
        <v>[306337,306546,],</v>
      </c>
    </row>
    <row r="157" spans="1:1" x14ac:dyDescent="0.25">
      <c r="A157" t="str">
        <f>"["&amp;SERC!S23&amp;","&amp;SERC!T23&amp;",],"</f>
        <v>[306540,306546,],</v>
      </c>
    </row>
    <row r="158" spans="1:1" x14ac:dyDescent="0.25">
      <c r="A158" t="str">
        <f>"["&amp;SERC!S24&amp;","&amp;SERC!T24&amp;",],"</f>
        <v>[306712,306716,],</v>
      </c>
    </row>
    <row r="159" spans="1:1" x14ac:dyDescent="0.25">
      <c r="A159" t="str">
        <f>"["&amp;SERC!S25&amp;","&amp;SERC!T25&amp;",],"</f>
        <v>[306712,306716,],</v>
      </c>
    </row>
    <row r="160" spans="1:1" x14ac:dyDescent="0.25">
      <c r="A160" t="str">
        <f>"["&amp;SERC!S26&amp;","&amp;SERC!T26&amp;",],"</f>
        <v>[324072,324073,],</v>
      </c>
    </row>
    <row r="161" spans="1:1" x14ac:dyDescent="0.25">
      <c r="A161" t="str">
        <f>"["&amp;SERC!S27&amp;","&amp;SERC!T27&amp;",],"</f>
        <v>[324072,324112,],</v>
      </c>
    </row>
    <row r="162" spans="1:1" x14ac:dyDescent="0.25">
      <c r="A162" t="str">
        <f>"["&amp;SERC!S28&amp;","&amp;SERC!T28&amp;",],"</f>
        <v>[324073,360102,],</v>
      </c>
    </row>
    <row r="163" spans="1:1" x14ac:dyDescent="0.25">
      <c r="A163" t="str">
        <f>"["&amp;SERC!S29&amp;","&amp;SERC!T29&amp;",],"</f>
        <v>[324100,324102,],</v>
      </c>
    </row>
    <row r="164" spans="1:1" x14ac:dyDescent="0.25">
      <c r="A164" t="str">
        <f>"["&amp;SERC!S30&amp;","&amp;SERC!T30&amp;",],"</f>
        <v>[336562,336839,],</v>
      </c>
    </row>
    <row r="165" spans="1:1" x14ac:dyDescent="0.25">
      <c r="A165" t="str">
        <f>"["&amp;SERC!S31&amp;","&amp;SERC!T31&amp;",],"</f>
        <v>[340624,360043,],</v>
      </c>
    </row>
    <row r="166" spans="1:1" x14ac:dyDescent="0.25">
      <c r="A166" t="str">
        <f>"["&amp;SERC!S32&amp;","&amp;SERC!T32&amp;",],"</f>
        <v>[346992,360002,],</v>
      </c>
    </row>
    <row r="167" spans="1:1" x14ac:dyDescent="0.25">
      <c r="A167" t="str">
        <f>"["&amp;SERC!S33&amp;","&amp;SERC!T33&amp;",],"</f>
        <v>[360001,360002,],</v>
      </c>
    </row>
    <row r="168" spans="1:1" x14ac:dyDescent="0.25">
      <c r="A168" t="str">
        <f>"["&amp;SERC!S34&amp;","&amp;SERC!T34&amp;",],"</f>
        <v>[360001,360015,],</v>
      </c>
    </row>
    <row r="169" spans="1:1" x14ac:dyDescent="0.25">
      <c r="A169" t="str">
        <f>"["&amp;SERC!S35&amp;","&amp;SERC!T35&amp;",],"</f>
        <v>[360015,360016,],</v>
      </c>
    </row>
    <row r="170" spans="1:1" x14ac:dyDescent="0.25">
      <c r="A170" t="str">
        <f>"["&amp;SERC!S36&amp;","&amp;SERC!T36&amp;",],"</f>
        <v>[360015,360040,],</v>
      </c>
    </row>
    <row r="171" spans="1:1" x14ac:dyDescent="0.25">
      <c r="A171" t="str">
        <f>"["&amp;SERC!S37&amp;","&amp;SERC!T37&amp;",],"</f>
        <v>[360065,360081,],</v>
      </c>
    </row>
    <row r="172" spans="1:1" x14ac:dyDescent="0.25">
      <c r="A172" t="str">
        <f>"["&amp;SERC!S38&amp;","&amp;SERC!T38&amp;",],"</f>
        <v>[360081,360085,],</v>
      </c>
    </row>
    <row r="173" spans="1:1" x14ac:dyDescent="0.25">
      <c r="A173" t="str">
        <f>"["&amp;SERC!S39&amp;","&amp;SERC!T39&amp;",],"</f>
        <v>[360081,360110,],</v>
      </c>
    </row>
    <row r="174" spans="1:1" x14ac:dyDescent="0.25">
      <c r="A174" t="str">
        <f>"["&amp;SERC!S40&amp;","&amp;SERC!T40&amp;",],"</f>
        <v>[360081,360662,],</v>
      </c>
    </row>
    <row r="175" spans="1:1" x14ac:dyDescent="0.25">
      <c r="A175" t="str">
        <f>"["&amp;SERC!S41&amp;","&amp;SERC!T41&amp;",],"</f>
        <v>[360085,360110,],</v>
      </c>
    </row>
    <row r="176" spans="1:1" x14ac:dyDescent="0.25">
      <c r="A176" t="str">
        <f>"["&amp;SERC!S42&amp;","&amp;SERC!T42&amp;",],"</f>
        <v>[360097,360102,],</v>
      </c>
    </row>
    <row r="177" spans="1:2" x14ac:dyDescent="0.25">
      <c r="A177" t="str">
        <f>"["&amp;SERC!S43&amp;","&amp;SERC!T43&amp;",],"</f>
        <v>[360662,382499,],</v>
      </c>
    </row>
    <row r="178" spans="1:2" x14ac:dyDescent="0.25">
      <c r="A178" t="str">
        <f>"["&amp;SERC!S44&amp;","&amp;SERC!T44&amp;",],"</f>
        <v>[380003,380011,],</v>
      </c>
    </row>
    <row r="179" spans="1:2" x14ac:dyDescent="0.25">
      <c r="A179" t="str">
        <f>"["&amp;SERC!S45&amp;","&amp;SERC!T45&amp;",],"</f>
        <v>[380011,382035,],</v>
      </c>
    </row>
    <row r="180" spans="1:2" x14ac:dyDescent="0.25">
      <c r="A180" t="str">
        <f>"["&amp;SERC!S46&amp;","&amp;SERC!T46&amp;",],"</f>
        <v>[380013,380018,],</v>
      </c>
    </row>
    <row r="181" spans="1:2" x14ac:dyDescent="0.25">
      <c r="A181" t="str">
        <f>"["&amp;SERC!S47&amp;","&amp;SERC!T47&amp;",],"</f>
        <v>[380014,400356,],</v>
      </c>
    </row>
    <row r="182" spans="1:2" x14ac:dyDescent="0.25">
      <c r="A182" t="str">
        <f>"["&amp;SERC!S48&amp;","&amp;SERC!T48&amp;",],"</f>
        <v>[380015,400356,],</v>
      </c>
    </row>
    <row r="183" spans="1:2" x14ac:dyDescent="0.25">
      <c r="A183" t="str">
        <f>"["&amp;SERC!S49&amp;","&amp;SERC!T49&amp;",],"</f>
        <v>[380021,382499,],</v>
      </c>
    </row>
    <row r="184" spans="1:2" x14ac:dyDescent="0.25">
      <c r="A184" t="str">
        <f>"["&amp;SERC!S50&amp;","&amp;SERC!T50&amp;",],"</f>
        <v>[380025,380088,],</v>
      </c>
    </row>
    <row r="185" spans="1:2" x14ac:dyDescent="0.25">
      <c r="A185" t="str">
        <f>"["&amp;SERC!S51&amp;","&amp;SERC!T51&amp;",]]"</f>
        <v>[382035,382766,]]</v>
      </c>
    </row>
    <row r="187" spans="1:2" x14ac:dyDescent="0.25">
      <c r="A187" t="s">
        <v>395</v>
      </c>
    </row>
    <row r="189" spans="1:2" x14ac:dyDescent="0.25">
      <c r="A189" t="s">
        <v>379</v>
      </c>
    </row>
    <row r="191" spans="1:2" x14ac:dyDescent="0.25">
      <c r="A191" t="s">
        <v>392</v>
      </c>
    </row>
    <row r="192" spans="1:2" x14ac:dyDescent="0.25">
      <c r="B192" t="s">
        <v>380</v>
      </c>
    </row>
    <row r="193" spans="1:2" x14ac:dyDescent="0.25">
      <c r="B193" t="s">
        <v>381</v>
      </c>
    </row>
    <row r="194" spans="1:2" x14ac:dyDescent="0.25">
      <c r="B194" t="s">
        <v>382</v>
      </c>
    </row>
    <row r="195" spans="1:2" x14ac:dyDescent="0.25">
      <c r="B195" t="s">
        <v>383</v>
      </c>
    </row>
    <row r="196" spans="1:2" x14ac:dyDescent="0.25">
      <c r="B196" t="s">
        <v>384</v>
      </c>
    </row>
    <row r="197" spans="1:2" x14ac:dyDescent="0.25">
      <c r="A197" t="s">
        <v>385</v>
      </c>
    </row>
    <row r="198" spans="1:2" x14ac:dyDescent="0.25">
      <c r="A198" t="s">
        <v>386</v>
      </c>
    </row>
    <row r="200" spans="1:2" x14ac:dyDescent="0.25">
      <c r="A200" t="s">
        <v>377</v>
      </c>
    </row>
    <row r="201" spans="1:2" x14ac:dyDescent="0.25">
      <c r="A201" t="s">
        <v>394</v>
      </c>
    </row>
    <row r="203" spans="1:2" x14ac:dyDescent="0.25">
      <c r="A203" t="s">
        <v>390</v>
      </c>
    </row>
    <row r="205" spans="1:2" x14ac:dyDescent="0.25">
      <c r="A205" t="s">
        <v>379</v>
      </c>
    </row>
    <row r="207" spans="1:2" x14ac:dyDescent="0.25">
      <c r="A207" t="s">
        <v>392</v>
      </c>
    </row>
    <row r="208" spans="1:2" x14ac:dyDescent="0.25">
      <c r="B208" t="s">
        <v>380</v>
      </c>
    </row>
    <row r="209" spans="1:2" x14ac:dyDescent="0.25">
      <c r="B209" t="s">
        <v>381</v>
      </c>
    </row>
    <row r="210" spans="1:2" x14ac:dyDescent="0.25">
      <c r="B210" t="s">
        <v>382</v>
      </c>
    </row>
    <row r="211" spans="1:2" x14ac:dyDescent="0.25">
      <c r="B211" t="s">
        <v>383</v>
      </c>
    </row>
    <row r="212" spans="1:2" x14ac:dyDescent="0.25">
      <c r="B212" t="s">
        <v>384</v>
      </c>
    </row>
    <row r="213" spans="1:2" x14ac:dyDescent="0.25">
      <c r="A213" t="s">
        <v>385</v>
      </c>
    </row>
    <row r="214" spans="1:2" x14ac:dyDescent="0.25">
      <c r="A214" t="s">
        <v>386</v>
      </c>
    </row>
    <row r="216" spans="1:2" x14ac:dyDescent="0.25">
      <c r="A216" t="s">
        <v>377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/>
  </sheetViews>
  <sheetFormatPr defaultRowHeight="15" x14ac:dyDescent="0.25"/>
  <cols>
    <col min="1" max="1" width="7" bestFit="1" customWidth="1"/>
    <col min="3" max="3" width="16.140625" bestFit="1" customWidth="1"/>
  </cols>
  <sheetData>
    <row r="1" spans="1:3" x14ac:dyDescent="0.25">
      <c r="A1" t="s">
        <v>399</v>
      </c>
      <c r="C1" t="s">
        <v>365</v>
      </c>
    </row>
    <row r="2" spans="1:3" x14ac:dyDescent="0.25">
      <c r="A2">
        <v>10</v>
      </c>
      <c r="B2" t="str">
        <f>IF(ISNUMBER(A2),VLOOKUP(A2,'[1]Model Scenario pass1'!$B$6:$E$108,4,),"")</f>
        <v>Source</v>
      </c>
      <c r="C2" t="s">
        <v>360</v>
      </c>
    </row>
    <row r="3" spans="1:3" x14ac:dyDescent="0.25">
      <c r="A3">
        <v>101</v>
      </c>
      <c r="B3" t="str">
        <f>IF(ISNUMBER(A3),VLOOKUP(A3,'[1]Model Scenario pass1'!$B$6:$E$108,4,),"")</f>
        <v>Source</v>
      </c>
      <c r="C3" t="s">
        <v>359</v>
      </c>
    </row>
    <row r="4" spans="1:3" x14ac:dyDescent="0.25">
      <c r="A4">
        <v>102</v>
      </c>
      <c r="B4" t="str">
        <f>IF(ISNUMBER(A4),VLOOKUP(A4,'[1]Model Scenario pass1'!$B$6:$E$108,4,),"")</f>
        <v>Source</v>
      </c>
      <c r="C4" t="s">
        <v>359</v>
      </c>
    </row>
    <row r="5" spans="1:3" x14ac:dyDescent="0.25">
      <c r="A5">
        <v>103</v>
      </c>
      <c r="B5" t="str">
        <f>IF(ISNUMBER(A5),VLOOKUP(A5,'[1]Model Scenario pass1'!$B$6:$E$108,4,),"")</f>
        <v>Source</v>
      </c>
      <c r="C5" t="s">
        <v>359</v>
      </c>
    </row>
    <row r="6" spans="1:3" x14ac:dyDescent="0.25">
      <c r="A6">
        <v>104</v>
      </c>
      <c r="B6" t="str">
        <f>IF(ISNUMBER(A6),VLOOKUP(A6,'[1]Model Scenario pass1'!$B$6:$E$108,4,),"")</f>
        <v>Source</v>
      </c>
      <c r="C6" t="s">
        <v>359</v>
      </c>
    </row>
    <row r="7" spans="1:3" x14ac:dyDescent="0.25">
      <c r="A7">
        <v>105</v>
      </c>
      <c r="B7" t="str">
        <f>IF(ISNUMBER(A7),VLOOKUP(A7,'[1]Model Scenario pass1'!$B$6:$E$108,4,),"")</f>
        <v>Source</v>
      </c>
      <c r="C7" t="s">
        <v>359</v>
      </c>
    </row>
    <row r="8" spans="1:3" x14ac:dyDescent="0.25">
      <c r="A8">
        <v>106</v>
      </c>
      <c r="B8" t="str">
        <f>IF(ISNUMBER(A8),VLOOKUP(A8,'[1]Model Scenario pass1'!$B$6:$E$108,4,),"")</f>
        <v>Source</v>
      </c>
      <c r="C8" t="s">
        <v>359</v>
      </c>
    </row>
    <row r="9" spans="1:3" x14ac:dyDescent="0.25">
      <c r="A9">
        <v>107</v>
      </c>
      <c r="B9" t="str">
        <f>IF(ISNUMBER(A9),VLOOKUP(A9,'[1]Model Scenario pass1'!$B$6:$E$108,4,),"")</f>
        <v>Source</v>
      </c>
      <c r="C9" t="s">
        <v>359</v>
      </c>
    </row>
    <row r="10" spans="1:3" x14ac:dyDescent="0.25">
      <c r="A10">
        <v>207</v>
      </c>
      <c r="B10" t="str">
        <f>IF(ISNUMBER(A10),VLOOKUP(A10,'[1]Model Scenario pass1'!$B$6:$E$108,4,),"")</f>
        <v>Source</v>
      </c>
      <c r="C10" t="s">
        <v>358</v>
      </c>
    </row>
    <row r="11" spans="1:3" x14ac:dyDescent="0.25">
      <c r="A11">
        <v>208</v>
      </c>
      <c r="B11" t="str">
        <f>IF(ISNUMBER(A11),VLOOKUP(A11,'[1]Model Scenario pass1'!$B$6:$E$108,4,),"")</f>
        <v>Source</v>
      </c>
      <c r="C11" t="s">
        <v>358</v>
      </c>
    </row>
    <row r="12" spans="1:3" x14ac:dyDescent="0.25">
      <c r="A12">
        <v>210</v>
      </c>
      <c r="B12" t="str">
        <f>IF(ISNUMBER(A12),VLOOKUP(A12,'[1]Model Scenario pass1'!$B$6:$E$108,4,),"")</f>
        <v>Source</v>
      </c>
      <c r="C12" t="s">
        <v>358</v>
      </c>
    </row>
    <row r="13" spans="1:3" x14ac:dyDescent="0.25">
      <c r="A13">
        <v>216</v>
      </c>
      <c r="B13" t="str">
        <f>IF(ISNUMBER(A13),VLOOKUP(A13,'[1]Model Scenario pass1'!$B$6:$E$108,4,),"")</f>
        <v>Source</v>
      </c>
      <c r="C13" t="s">
        <v>358</v>
      </c>
    </row>
    <row r="14" spans="1:3" x14ac:dyDescent="0.25">
      <c r="A14">
        <v>217</v>
      </c>
      <c r="B14" t="str">
        <f>IF(ISNUMBER(A14),VLOOKUP(A14,'[1]Model Scenario pass1'!$B$6:$E$108,4,),"")</f>
        <v>Source</v>
      </c>
      <c r="C14" t="s">
        <v>358</v>
      </c>
    </row>
    <row r="15" spans="1:3" x14ac:dyDescent="0.25">
      <c r="A15">
        <v>218</v>
      </c>
      <c r="B15" t="str">
        <f>IF(ISNUMBER(A15),VLOOKUP(A15,'[1]Model Scenario pass1'!$B$6:$E$108,4,),"")</f>
        <v>Source</v>
      </c>
      <c r="C15" t="s">
        <v>358</v>
      </c>
    </row>
    <row r="16" spans="1:3" x14ac:dyDescent="0.25">
      <c r="A16">
        <v>219</v>
      </c>
      <c r="B16" t="str">
        <f>IF(ISNUMBER(A16),VLOOKUP(A16,'[1]Model Scenario pass1'!$B$6:$E$108,4,),"")</f>
        <v>Source</v>
      </c>
      <c r="C16" t="s">
        <v>358</v>
      </c>
    </row>
    <row r="17" spans="1:3" x14ac:dyDescent="0.25">
      <c r="A17">
        <v>295</v>
      </c>
      <c r="B17" t="str">
        <f>IF(ISNUMBER(A17),VLOOKUP(A17,'[1]Model Scenario pass1'!$B$6:$E$108,4,),"")</f>
        <v>Source</v>
      </c>
      <c r="C17" t="s">
        <v>358</v>
      </c>
    </row>
    <row r="18" spans="1:3" x14ac:dyDescent="0.25">
      <c r="A18">
        <v>314</v>
      </c>
      <c r="B18" t="str">
        <f>IF(ISNUMBER(A18),VLOOKUP(A18,'[1]Model Scenario pass1'!$B$6:$E$108,4,),"")</f>
        <v>Source</v>
      </c>
      <c r="C18" t="s">
        <v>358</v>
      </c>
    </row>
    <row r="19" spans="1:3" x14ac:dyDescent="0.25">
      <c r="A19">
        <v>333</v>
      </c>
      <c r="B19" t="str">
        <f>IF(ISNUMBER(A19),VLOOKUP(A19,'[1]Model Scenario pass1'!$B$6:$E$108,4,),"")</f>
        <v>Source</v>
      </c>
      <c r="C19" t="s">
        <v>358</v>
      </c>
    </row>
    <row r="20" spans="1:3" x14ac:dyDescent="0.25">
      <c r="A20">
        <v>345</v>
      </c>
      <c r="B20" t="str">
        <f>IF(ISNUMBER(A20),VLOOKUP(A20,'[1]Model Scenario pass1'!$B$6:$E$108,4,),"")</f>
        <v>Source</v>
      </c>
      <c r="C20" t="s">
        <v>360</v>
      </c>
    </row>
    <row r="21" spans="1:3" x14ac:dyDescent="0.25">
      <c r="A21">
        <v>356</v>
      </c>
      <c r="B21" t="str">
        <f>IF(ISNUMBER(A21),VLOOKUP(A21,'[1]Model Scenario pass1'!$B$6:$E$108,4,),"")</f>
        <v>Source</v>
      </c>
      <c r="C21" t="s">
        <v>358</v>
      </c>
    </row>
    <row r="22" spans="1:3" x14ac:dyDescent="0.25">
      <c r="A22">
        <v>357</v>
      </c>
      <c r="B22" t="str">
        <f>IF(ISNUMBER(A22),VLOOKUP(A22,'[1]Model Scenario pass1'!$B$6:$E$108,4,),"")</f>
        <v>Source</v>
      </c>
      <c r="C22" t="s">
        <v>358</v>
      </c>
    </row>
    <row r="23" spans="1:3" x14ac:dyDescent="0.25">
      <c r="A23">
        <v>360</v>
      </c>
      <c r="B23" t="str">
        <f>IF(ISNUMBER(A23),VLOOKUP(A23,'[1]Model Scenario pass1'!$B$6:$E$108,4,),"")</f>
        <v>Source</v>
      </c>
      <c r="C23" t="s">
        <v>358</v>
      </c>
    </row>
    <row r="24" spans="1:3" x14ac:dyDescent="0.25">
      <c r="A24">
        <v>361</v>
      </c>
      <c r="B24" t="str">
        <f>IF(ISNUMBER(A24),VLOOKUP(A24,'[1]Model Scenario pass1'!$B$6:$E$108,4,),"")</f>
        <v>Source</v>
      </c>
      <c r="C24" t="s">
        <v>358</v>
      </c>
    </row>
    <row r="25" spans="1:3" x14ac:dyDescent="0.25">
      <c r="A25">
        <v>363</v>
      </c>
      <c r="B25" t="str">
        <f>IF(ISNUMBER(A25),VLOOKUP(A25,'[1]Model Scenario pass1'!$B$6:$E$108,4,),"")</f>
        <v>Source</v>
      </c>
      <c r="C25" t="s">
        <v>401</v>
      </c>
    </row>
    <row r="26" spans="1:3" x14ac:dyDescent="0.25">
      <c r="A26">
        <v>600</v>
      </c>
      <c r="B26" t="str">
        <f>IF(ISNUMBER(A26),VLOOKUP(A26,'[1]Model Scenario pass1'!$B$6:$E$108,4,),"")</f>
        <v>Source</v>
      </c>
      <c r="C26" t="s">
        <v>358</v>
      </c>
    </row>
    <row r="27" spans="1:3" x14ac:dyDescent="0.25">
      <c r="A27">
        <v>608</v>
      </c>
      <c r="B27" t="str">
        <f>IF(ISNUMBER(A27),VLOOKUP(A27,'[1]Model Scenario pass1'!$B$6:$E$108,4,),"")</f>
        <v>Source</v>
      </c>
      <c r="C27" t="s">
        <v>358</v>
      </c>
    </row>
    <row r="28" spans="1:3" x14ac:dyDescent="0.25">
      <c r="A28">
        <v>613</v>
      </c>
      <c r="B28" t="str">
        <f>IF(ISNUMBER(A28),VLOOKUP(A28,'[1]Model Scenario pass1'!$B$6:$E$108,4,),"")</f>
        <v>Source</v>
      </c>
      <c r="C28" t="s">
        <v>358</v>
      </c>
    </row>
    <row r="29" spans="1:3" x14ac:dyDescent="0.25">
      <c r="A29">
        <v>615</v>
      </c>
      <c r="B29" t="str">
        <f>IF(ISNUMBER(A29),VLOOKUP(A29,'[1]Model Scenario pass1'!$B$6:$E$108,4,),"")</f>
        <v>Source</v>
      </c>
      <c r="C29" t="s">
        <v>358</v>
      </c>
    </row>
    <row r="30" spans="1:3" x14ac:dyDescent="0.25">
      <c r="A30">
        <v>620</v>
      </c>
      <c r="B30" t="str">
        <f>IF(ISNUMBER(A30),VLOOKUP(A30,'[1]Model Scenario pass1'!$B$6:$E$108,4,),"")</f>
        <v>Source</v>
      </c>
      <c r="C30" t="s">
        <v>358</v>
      </c>
    </row>
    <row r="31" spans="1:3" x14ac:dyDescent="0.25">
      <c r="A31">
        <v>627</v>
      </c>
      <c r="B31" t="str">
        <f>IF(ISNUMBER(A31),VLOOKUP(A31,'[1]Model Scenario pass1'!$B$6:$E$108,4,),"")</f>
        <v>Source</v>
      </c>
      <c r="C31" t="s">
        <v>358</v>
      </c>
    </row>
    <row r="32" spans="1:3" x14ac:dyDescent="0.25">
      <c r="A32">
        <v>633</v>
      </c>
      <c r="B32" t="str">
        <f>IF(ISNUMBER(A32),VLOOKUP(A32,'[1]Model Scenario pass1'!$B$6:$E$108,4,),"")</f>
        <v>Source</v>
      </c>
      <c r="C32" t="s">
        <v>358</v>
      </c>
    </row>
    <row r="33" spans="1:3" x14ac:dyDescent="0.25">
      <c r="A33">
        <v>635</v>
      </c>
      <c r="B33" t="str">
        <f>IF(ISNUMBER(A33),VLOOKUP(A33,'[1]Model Scenario pass1'!$B$6:$E$108,4,),"")</f>
        <v>Source</v>
      </c>
      <c r="C33" t="s">
        <v>358</v>
      </c>
    </row>
    <row r="34" spans="1:3" x14ac:dyDescent="0.25">
      <c r="A34">
        <v>652</v>
      </c>
      <c r="B34" t="str">
        <f>IF(ISNUMBER(A34),VLOOKUP(A34,'[1]Model Scenario pass1'!$B$6:$E$108,4,),"")</f>
        <v>Source</v>
      </c>
      <c r="C34" t="s">
        <v>358</v>
      </c>
    </row>
    <row r="35" spans="1:3" x14ac:dyDescent="0.25">
      <c r="A35">
        <v>661</v>
      </c>
      <c r="B35" t="str">
        <f>IF(ISNUMBER(A35),VLOOKUP(A35,'[1]Model Scenario pass1'!$B$6:$E$108,4,),"")</f>
        <v>Source</v>
      </c>
      <c r="C35" t="s">
        <v>358</v>
      </c>
    </row>
    <row r="36" spans="1:3" x14ac:dyDescent="0.25">
      <c r="A36">
        <v>667</v>
      </c>
      <c r="B36" t="str">
        <f>IF(ISNUMBER(A36),VLOOKUP(A36,'[1]Model Scenario pass1'!$B$6:$E$108,4,),"")</f>
        <v>Source</v>
      </c>
      <c r="C36" t="s">
        <v>358</v>
      </c>
    </row>
    <row r="37" spans="1:3" x14ac:dyDescent="0.25">
      <c r="A37">
        <v>680</v>
      </c>
      <c r="B37" t="str">
        <f>IF(ISNUMBER(A37),VLOOKUP(A37,'[1]Model Scenario pass1'!$B$6:$E$108,4,),"")</f>
        <v>Source</v>
      </c>
      <c r="C37" t="s">
        <v>358</v>
      </c>
    </row>
    <row r="38" spans="1:3" x14ac:dyDescent="0.25">
      <c r="A38">
        <v>694</v>
      </c>
      <c r="B38" t="str">
        <f>IF(ISNUMBER(A38),VLOOKUP(A38,'[1]Model Scenario pass1'!$B$6:$E$108,4,),"")</f>
        <v>Source</v>
      </c>
      <c r="C38" t="s">
        <v>358</v>
      </c>
    </row>
    <row r="39" spans="1:3" x14ac:dyDescent="0.25">
      <c r="A39">
        <v>696</v>
      </c>
      <c r="B39" t="str">
        <f>IF(ISNUMBER(A39),VLOOKUP(A39,'[1]Model Scenario pass1'!$B$6:$E$108,4,),"")</f>
        <v>Source</v>
      </c>
      <c r="C39" t="s">
        <v>358</v>
      </c>
    </row>
    <row r="40" spans="1:3" x14ac:dyDescent="0.25">
      <c r="A40">
        <v>697</v>
      </c>
      <c r="B40" t="str">
        <f>IF(ISNUMBER(A40),VLOOKUP(A40,'[1]Model Scenario pass1'!$B$6:$E$108,4,),"")</f>
        <v>Source</v>
      </c>
      <c r="C40" t="s">
        <v>358</v>
      </c>
    </row>
    <row r="41" spans="1:3" x14ac:dyDescent="0.25">
      <c r="A41">
        <v>698</v>
      </c>
      <c r="B41" t="str">
        <f>IF(ISNUMBER(A41),VLOOKUP(A41,'[1]Model Scenario pass1'!$B$6:$E$108,4,),"")</f>
        <v>Source</v>
      </c>
      <c r="C41" t="s">
        <v>358</v>
      </c>
    </row>
    <row r="42" spans="1:3" x14ac:dyDescent="0.25">
      <c r="A42">
        <v>326</v>
      </c>
      <c r="B42" t="str">
        <f>IF(ISNUMBER(A42),VLOOKUP(A42,'[1]Model Scenario pass1'!$B$6:$E$108,4,),"")</f>
        <v>Sink</v>
      </c>
      <c r="C42" t="s">
        <v>358</v>
      </c>
    </row>
    <row r="43" spans="1:3" x14ac:dyDescent="0.25">
      <c r="A43">
        <v>327</v>
      </c>
      <c r="B43" t="str">
        <f>IF(ISNUMBER(A43),VLOOKUP(A43,'[1]Model Scenario pass1'!$B$6:$E$108,4,),"")</f>
        <v>Sink</v>
      </c>
      <c r="C43" t="s">
        <v>358</v>
      </c>
    </row>
    <row r="44" spans="1:3" x14ac:dyDescent="0.25">
      <c r="A44">
        <v>328</v>
      </c>
      <c r="B44" t="str">
        <f>IF(ISNUMBER(A44),VLOOKUP(A44,'[1]Model Scenario pass1'!$B$6:$E$108,4,),"")</f>
        <v>Sink</v>
      </c>
      <c r="C44" t="s">
        <v>358</v>
      </c>
    </row>
    <row r="45" spans="1:3" x14ac:dyDescent="0.25">
      <c r="A45">
        <v>329</v>
      </c>
      <c r="B45" t="str">
        <f>IF(ISNUMBER(A45),VLOOKUP(A45,'[1]Model Scenario pass1'!$B$6:$E$108,4,),"")</f>
        <v>Sink</v>
      </c>
      <c r="C45" t="s">
        <v>358</v>
      </c>
    </row>
    <row r="46" spans="1:3" x14ac:dyDescent="0.25">
      <c r="A46">
        <v>331</v>
      </c>
      <c r="B46" t="str">
        <f>IF(ISNUMBER(A46),VLOOKUP(A46,'[1]Model Scenario pass1'!$B$6:$E$108,4,),"")</f>
        <v>Sink</v>
      </c>
      <c r="C46" t="s">
        <v>358</v>
      </c>
    </row>
    <row r="47" spans="1:3" x14ac:dyDescent="0.25">
      <c r="A47">
        <v>332</v>
      </c>
      <c r="B47" t="str">
        <f>IF(ISNUMBER(A47),VLOOKUP(A47,'[1]Model Scenario pass1'!$B$6:$E$108,4,),"")</f>
        <v>Sink</v>
      </c>
      <c r="C47" t="s">
        <v>358</v>
      </c>
    </row>
    <row r="48" spans="1:3" x14ac:dyDescent="0.25">
      <c r="A48">
        <v>334</v>
      </c>
      <c r="B48" t="str">
        <f>IF(ISNUMBER(A48),VLOOKUP(A48,'[1]Model Scenario pass1'!$B$6:$E$108,4,),"")</f>
        <v>Sink</v>
      </c>
      <c r="C48" t="s">
        <v>358</v>
      </c>
    </row>
    <row r="49" spans="1:3" x14ac:dyDescent="0.25">
      <c r="A49">
        <v>335</v>
      </c>
      <c r="B49" t="str">
        <f>IF(ISNUMBER(A49),VLOOKUP(A49,'[1]Model Scenario pass1'!$B$6:$E$108,4,),"")</f>
        <v>Sink</v>
      </c>
      <c r="C49" t="s">
        <v>358</v>
      </c>
    </row>
    <row r="50" spans="1:3" x14ac:dyDescent="0.25">
      <c r="A50">
        <v>336</v>
      </c>
      <c r="B50" t="str">
        <f>IF(ISNUMBER(A50),VLOOKUP(A50,'[1]Model Scenario pass1'!$B$6:$E$108,4,),"")</f>
        <v>Sink</v>
      </c>
      <c r="C50" t="s">
        <v>358</v>
      </c>
    </row>
    <row r="51" spans="1:3" x14ac:dyDescent="0.25">
      <c r="A51">
        <v>337</v>
      </c>
      <c r="B51" t="str">
        <f>IF(ISNUMBER(A51),VLOOKUP(A51,'[1]Model Scenario pass1'!$B$6:$E$108,4,),"")</f>
        <v>Sink</v>
      </c>
      <c r="C51" t="s">
        <v>358</v>
      </c>
    </row>
    <row r="52" spans="1:3" x14ac:dyDescent="0.25">
      <c r="A52">
        <v>338</v>
      </c>
      <c r="B52" t="str">
        <f>IF(ISNUMBER(A52),VLOOKUP(A52,'[1]Model Scenario pass1'!$B$6:$E$108,4,),"")</f>
        <v>Sink</v>
      </c>
      <c r="C52" t="s">
        <v>358</v>
      </c>
    </row>
    <row r="53" spans="1:3" x14ac:dyDescent="0.25">
      <c r="A53">
        <v>339</v>
      </c>
      <c r="B53" t="str">
        <f>IF(ISNUMBER(A53),VLOOKUP(A53,'[1]Model Scenario pass1'!$B$6:$E$108,4,),"")</f>
        <v>Sink</v>
      </c>
      <c r="C53" t="s">
        <v>358</v>
      </c>
    </row>
    <row r="54" spans="1:3" x14ac:dyDescent="0.25">
      <c r="A54">
        <v>340</v>
      </c>
      <c r="B54" t="str">
        <f>IF(ISNUMBER(A54),VLOOKUP(A54,'[1]Model Scenario pass1'!$B$6:$E$108,4,),"")</f>
        <v>Sink</v>
      </c>
      <c r="C54" t="s">
        <v>401</v>
      </c>
    </row>
    <row r="55" spans="1:3" x14ac:dyDescent="0.25">
      <c r="A55">
        <v>341</v>
      </c>
      <c r="B55" t="str">
        <f>IF(ISNUMBER(A55),VLOOKUP(A55,'[1]Model Scenario pass1'!$B$6:$E$108,4,),"")</f>
        <v>Sink</v>
      </c>
      <c r="C55" t="s">
        <v>401</v>
      </c>
    </row>
    <row r="56" spans="1:3" x14ac:dyDescent="0.25">
      <c r="A56">
        <v>342</v>
      </c>
      <c r="B56" t="str">
        <f>IF(ISNUMBER(A56),VLOOKUP(A56,'[1]Model Scenario pass1'!$B$6:$E$108,4,),"")</f>
        <v>Sink</v>
      </c>
      <c r="C56" t="s">
        <v>401</v>
      </c>
    </row>
    <row r="57" spans="1:3" x14ac:dyDescent="0.25">
      <c r="A57">
        <v>343</v>
      </c>
      <c r="B57" t="str">
        <f>IF(ISNUMBER(A57),VLOOKUP(A57,'[1]Model Scenario pass1'!$B$6:$E$108,4,),"")</f>
        <v>Sink</v>
      </c>
      <c r="C57" t="s">
        <v>401</v>
      </c>
    </row>
    <row r="58" spans="1:3" x14ac:dyDescent="0.25">
      <c r="A58">
        <v>344</v>
      </c>
      <c r="B58" t="str">
        <f>IF(ISNUMBER(A58),VLOOKUP(A58,'[1]Model Scenario pass1'!$B$6:$E$108,4,),"")</f>
        <v>Sink</v>
      </c>
      <c r="C58" t="s">
        <v>401</v>
      </c>
    </row>
    <row r="59" spans="1:3" x14ac:dyDescent="0.25">
      <c r="A59">
        <v>346</v>
      </c>
      <c r="B59" t="str">
        <f>IF(ISNUMBER(A59),VLOOKUP(A59,'[1]Model Scenario pass1'!$B$6:$E$108,4,),"")</f>
        <v>Sink</v>
      </c>
      <c r="C59" t="s">
        <v>401</v>
      </c>
    </row>
    <row r="60" spans="1:3" x14ac:dyDescent="0.25">
      <c r="A60">
        <v>347</v>
      </c>
      <c r="B60" t="str">
        <f>IF(ISNUMBER(A60),VLOOKUP(A60,'[1]Model Scenario pass1'!$B$6:$E$108,4,),"")</f>
        <v>Sink</v>
      </c>
      <c r="C60" t="s">
        <v>401</v>
      </c>
    </row>
    <row r="61" spans="1:3" x14ac:dyDescent="0.25">
      <c r="A61">
        <v>349</v>
      </c>
      <c r="B61" t="str">
        <f>IF(ISNUMBER(A61),VLOOKUP(A61,'[1]Model Scenario pass1'!$B$6:$E$108,4,),"")</f>
        <v>Sink</v>
      </c>
      <c r="C61" t="s">
        <v>358</v>
      </c>
    </row>
    <row r="62" spans="1:3" x14ac:dyDescent="0.25">
      <c r="A62">
        <v>350</v>
      </c>
      <c r="B62" t="str">
        <f>IF(ISNUMBER(A62),VLOOKUP(A62,'[1]Model Scenario pass1'!$B$6:$E$108,4,),"")</f>
        <v>Sink</v>
      </c>
      <c r="C62" t="s">
        <v>401</v>
      </c>
    </row>
    <row r="63" spans="1:3" x14ac:dyDescent="0.25">
      <c r="A63">
        <v>351</v>
      </c>
      <c r="B63" t="str">
        <f>IF(ISNUMBER(A63),VLOOKUP(A63,'[1]Model Scenario pass1'!$B$6:$E$108,4,),"")</f>
        <v>Sink</v>
      </c>
      <c r="C63" t="s">
        <v>358</v>
      </c>
    </row>
    <row r="64" spans="1:3" x14ac:dyDescent="0.25">
      <c r="A64">
        <v>352</v>
      </c>
      <c r="B64" t="str">
        <f>IF(ISNUMBER(A64),VLOOKUP(A64,'[1]Model Scenario pass1'!$B$6:$E$108,4,),"")</f>
        <v>Sink</v>
      </c>
      <c r="C64" t="s">
        <v>401</v>
      </c>
    </row>
    <row r="65" spans="1:3" x14ac:dyDescent="0.25">
      <c r="A65">
        <v>362</v>
      </c>
      <c r="B65" t="str">
        <f>IF(ISNUMBER(A65),VLOOKUP(A65,'[1]Model Scenario pass1'!$B$6:$E$108,4,),"")</f>
        <v>Sink</v>
      </c>
      <c r="C65" t="s">
        <v>401</v>
      </c>
    </row>
    <row r="66" spans="1:3" x14ac:dyDescent="0.25">
      <c r="A66">
        <v>365</v>
      </c>
      <c r="B66" t="str">
        <f>IF(ISNUMBER(A66),VLOOKUP(A66,'[1]Model Scenario pass1'!$B$6:$E$108,4,),"")</f>
        <v>Sink</v>
      </c>
      <c r="C66" t="s">
        <v>401</v>
      </c>
    </row>
    <row r="67" spans="1:3" x14ac:dyDescent="0.25">
      <c r="A67">
        <v>366</v>
      </c>
      <c r="B67" t="str">
        <f>IF(ISNUMBER(A67),VLOOKUP(A67,'[1]Model Scenario pass1'!$B$6:$E$108,4,),"")</f>
        <v>Sink</v>
      </c>
      <c r="C67" t="s">
        <v>401</v>
      </c>
    </row>
    <row r="68" spans="1:3" x14ac:dyDescent="0.25">
      <c r="A68">
        <v>401</v>
      </c>
      <c r="B68" t="str">
        <f>IF(ISNUMBER(A68),VLOOKUP(A68,'[1]Model Scenario pass1'!$B$6:$E$108,4,),"")</f>
        <v>Sink</v>
      </c>
      <c r="C68" t="s">
        <v>357</v>
      </c>
    </row>
    <row r="69" spans="1:3" x14ac:dyDescent="0.25">
      <c r="A69">
        <v>402</v>
      </c>
      <c r="B69" t="str">
        <f>IF(ISNUMBER(A69),VLOOKUP(A69,'[1]Model Scenario pass1'!$B$6:$E$108,4,),"")</f>
        <v>Sink</v>
      </c>
      <c r="C69" t="s">
        <v>357</v>
      </c>
    </row>
    <row r="70" spans="1:3" x14ac:dyDescent="0.25">
      <c r="A70">
        <v>403</v>
      </c>
      <c r="B70" t="str">
        <f>IF(ISNUMBER(A70),VLOOKUP(A70,'[1]Model Scenario pass1'!$B$6:$E$108,4,),"")</f>
        <v>Sink</v>
      </c>
      <c r="C70" t="s">
        <v>357</v>
      </c>
    </row>
    <row r="71" spans="1:3" x14ac:dyDescent="0.25">
      <c r="A71">
        <v>404</v>
      </c>
      <c r="B71" t="str">
        <f>IF(ISNUMBER(A71),VLOOKUP(A71,'[1]Model Scenario pass1'!$B$6:$E$108,4,),"")</f>
        <v>Sink</v>
      </c>
      <c r="C71" t="s">
        <v>357</v>
      </c>
    </row>
    <row r="72" spans="1:3" x14ac:dyDescent="0.25">
      <c r="A72">
        <v>405</v>
      </c>
      <c r="B72" t="str">
        <f>IF(ISNUMBER(A72),VLOOKUP(A72,'[1]Model Scenario pass1'!$B$6:$E$108,4,),"")</f>
        <v>Sink</v>
      </c>
      <c r="C72" t="s">
        <v>357</v>
      </c>
    </row>
    <row r="73" spans="1:3" x14ac:dyDescent="0.25">
      <c r="A73">
        <v>406</v>
      </c>
      <c r="B73" t="str">
        <f>IF(ISNUMBER(A73),VLOOKUP(A73,'[1]Model Scenario pass1'!$B$6:$E$108,4,),"")</f>
        <v>Sink</v>
      </c>
      <c r="C73" t="s">
        <v>357</v>
      </c>
    </row>
    <row r="74" spans="1:3" x14ac:dyDescent="0.25">
      <c r="A74">
        <v>407</v>
      </c>
      <c r="B74" t="str">
        <f>IF(ISNUMBER(A74),VLOOKUP(A74,'[1]Model Scenario pass1'!$B$6:$E$108,4,),"")</f>
        <v>Sink</v>
      </c>
      <c r="C74" t="s">
        <v>357</v>
      </c>
    </row>
    <row r="75" spans="1:3" x14ac:dyDescent="0.25">
      <c r="A75">
        <v>409</v>
      </c>
      <c r="B75" t="str">
        <f>IF(ISNUMBER(A75),VLOOKUP(A75,'[1]Model Scenario pass1'!$B$6:$E$108,4,),"")</f>
        <v>Sink</v>
      </c>
      <c r="C75" t="s">
        <v>357</v>
      </c>
    </row>
    <row r="76" spans="1:3" x14ac:dyDescent="0.25">
      <c r="A76">
        <v>410</v>
      </c>
      <c r="B76" t="str">
        <f>IF(ISNUMBER(A76),VLOOKUP(A76,'[1]Model Scenario pass1'!$B$6:$E$108,4,),"")</f>
        <v>Sink</v>
      </c>
      <c r="C76" t="s">
        <v>357</v>
      </c>
    </row>
    <row r="77" spans="1:3" x14ac:dyDescent="0.25">
      <c r="A77">
        <v>411</v>
      </c>
      <c r="B77" t="str">
        <f>IF(ISNUMBER(A77),VLOOKUP(A77,'[1]Model Scenario pass1'!$B$6:$E$108,4,),"")</f>
        <v>Sink</v>
      </c>
      <c r="C77" t="s">
        <v>357</v>
      </c>
    </row>
    <row r="78" spans="1:3" x14ac:dyDescent="0.25">
      <c r="A78">
        <v>412</v>
      </c>
      <c r="B78" t="str">
        <f>IF(ISNUMBER(A78),VLOOKUP(A78,'[1]Model Scenario pass1'!$B$6:$E$108,4,),"")</f>
        <v>Sink</v>
      </c>
      <c r="C78" t="s">
        <v>357</v>
      </c>
    </row>
    <row r="79" spans="1:3" x14ac:dyDescent="0.25">
      <c r="A79">
        <v>415</v>
      </c>
      <c r="B79" t="str">
        <f>IF(ISNUMBER(A79),VLOOKUP(A79,'[1]Model Scenario pass1'!$B$6:$E$108,4,),"")</f>
        <v>Sink</v>
      </c>
      <c r="C79" t="s">
        <v>357</v>
      </c>
    </row>
    <row r="80" spans="1:3" x14ac:dyDescent="0.25">
      <c r="A80">
        <v>416</v>
      </c>
      <c r="B80" t="str">
        <f>IF(ISNUMBER(A80),VLOOKUP(A80,'[1]Model Scenario pass1'!$B$6:$E$108,4,),"")</f>
        <v>Sink</v>
      </c>
      <c r="C80" t="s">
        <v>357</v>
      </c>
    </row>
    <row r="81" spans="1:3" x14ac:dyDescent="0.25">
      <c r="A81">
        <v>417</v>
      </c>
      <c r="B81" t="str">
        <f>IF(ISNUMBER(A81),VLOOKUP(A81,'[1]Model Scenario pass1'!$B$6:$E$108,4,),"")</f>
        <v>Sink</v>
      </c>
      <c r="C81" t="s">
        <v>357</v>
      </c>
    </row>
    <row r="82" spans="1:3" x14ac:dyDescent="0.25">
      <c r="A82">
        <v>419</v>
      </c>
      <c r="B82" t="str">
        <f>IF(ISNUMBER(A82),VLOOKUP(A82,'[1]Model Scenario pass1'!$B$6:$E$108,4,),"")</f>
        <v>Sink</v>
      </c>
      <c r="C82" t="s">
        <v>357</v>
      </c>
    </row>
    <row r="83" spans="1:3" x14ac:dyDescent="0.25">
      <c r="A83">
        <v>502</v>
      </c>
      <c r="B83" t="str">
        <f>IF(ISNUMBER(A83),VLOOKUP(A83,'[1]Model Scenario pass1'!$B$6:$E$108,4,),"")</f>
        <v>Sink</v>
      </c>
      <c r="C83" t="s">
        <v>358</v>
      </c>
    </row>
    <row r="84" spans="1:3" x14ac:dyDescent="0.25">
      <c r="A84">
        <v>503</v>
      </c>
      <c r="B84" t="str">
        <f>IF(ISNUMBER(A84),VLOOKUP(A84,'[1]Model Scenario pass1'!$B$6:$E$108,4,),"")</f>
        <v>Sink</v>
      </c>
      <c r="C84" t="s">
        <v>358</v>
      </c>
    </row>
    <row r="85" spans="1:3" x14ac:dyDescent="0.25">
      <c r="A85">
        <v>504</v>
      </c>
      <c r="B85" t="str">
        <f>IF(ISNUMBER(A85),VLOOKUP(A85,'[1]Model Scenario pass1'!$B$6:$E$108,4,),"")</f>
        <v>Sink</v>
      </c>
      <c r="C85" t="s">
        <v>358</v>
      </c>
    </row>
    <row r="86" spans="1:3" x14ac:dyDescent="0.25">
      <c r="A86">
        <v>515</v>
      </c>
      <c r="B86" t="str">
        <f>IF(ISNUMBER(A86),VLOOKUP(A86,'[1]Model Scenario pass1'!$B$6:$E$108,4,),"")</f>
        <v>Sink</v>
      </c>
      <c r="C86" t="s">
        <v>400</v>
      </c>
    </row>
    <row r="87" spans="1:3" x14ac:dyDescent="0.25">
      <c r="A87">
        <v>520</v>
      </c>
      <c r="B87" t="str">
        <f>IF(ISNUMBER(A87),VLOOKUP(A87,'[1]Model Scenario pass1'!$B$6:$E$108,4,),"")</f>
        <v>Sink</v>
      </c>
      <c r="C87" t="s">
        <v>400</v>
      </c>
    </row>
    <row r="88" spans="1:3" x14ac:dyDescent="0.25">
      <c r="A88">
        <v>523</v>
      </c>
      <c r="B88" t="str">
        <f>IF(ISNUMBER(A88),VLOOKUP(A88,'[1]Model Scenario pass1'!$B$6:$E$108,4,),"")</f>
        <v>Sink</v>
      </c>
      <c r="C88" t="s">
        <v>400</v>
      </c>
    </row>
    <row r="89" spans="1:3" x14ac:dyDescent="0.25">
      <c r="A89">
        <v>524</v>
      </c>
      <c r="B89" t="str">
        <f>IF(ISNUMBER(A89),VLOOKUP(A89,'[1]Model Scenario pass1'!$B$6:$E$108,4,),"")</f>
        <v>Sink</v>
      </c>
      <c r="C89" t="s">
        <v>400</v>
      </c>
    </row>
    <row r="90" spans="1:3" x14ac:dyDescent="0.25">
      <c r="A90">
        <v>525</v>
      </c>
      <c r="B90" t="str">
        <f>IF(ISNUMBER(A90),VLOOKUP(A90,'[1]Model Scenario pass1'!$B$6:$E$108,4,),"")</f>
        <v>Sink</v>
      </c>
      <c r="C90" t="s">
        <v>400</v>
      </c>
    </row>
    <row r="91" spans="1:3" x14ac:dyDescent="0.25">
      <c r="A91">
        <v>526</v>
      </c>
      <c r="B91" t="str">
        <f>IF(ISNUMBER(A91),VLOOKUP(A91,'[1]Model Scenario pass1'!$B$6:$E$108,4,),"")</f>
        <v>Sink</v>
      </c>
      <c r="C91" t="s">
        <v>400</v>
      </c>
    </row>
    <row r="92" spans="1:3" x14ac:dyDescent="0.25">
      <c r="A92">
        <v>527</v>
      </c>
      <c r="B92" t="str">
        <f>IF(ISNUMBER(A92),VLOOKUP(A92,'[1]Model Scenario pass1'!$B$6:$E$108,4,),"")</f>
        <v>Sink</v>
      </c>
      <c r="C92" t="s">
        <v>400</v>
      </c>
    </row>
    <row r="93" spans="1:3" x14ac:dyDescent="0.25">
      <c r="A93">
        <v>531</v>
      </c>
      <c r="B93" t="str">
        <f>IF(ISNUMBER(A93),VLOOKUP(A93,'[1]Model Scenario pass1'!$B$6:$E$108,4,),"")</f>
        <v>Sink</v>
      </c>
      <c r="C93" t="s">
        <v>400</v>
      </c>
    </row>
    <row r="94" spans="1:3" x14ac:dyDescent="0.25">
      <c r="A94">
        <v>534</v>
      </c>
      <c r="B94" t="str">
        <f>IF(ISNUMBER(A94),VLOOKUP(A94,'[1]Model Scenario pass1'!$B$6:$E$108,4,),"")</f>
        <v>Sink</v>
      </c>
      <c r="C94" t="s">
        <v>400</v>
      </c>
    </row>
    <row r="95" spans="1:3" x14ac:dyDescent="0.25">
      <c r="A95">
        <v>536</v>
      </c>
      <c r="B95" t="str">
        <f>IF(ISNUMBER(A95),VLOOKUP(A95,'[1]Model Scenario pass1'!$B$6:$E$108,4,),"")</f>
        <v>Sink</v>
      </c>
      <c r="C95" t="s">
        <v>400</v>
      </c>
    </row>
    <row r="96" spans="1:3" x14ac:dyDescent="0.25">
      <c r="A96">
        <v>540</v>
      </c>
      <c r="B96" t="str">
        <f>IF(ISNUMBER(A96),VLOOKUP(A96,'[1]Model Scenario pass1'!$B$6:$E$108,4,),"")</f>
        <v>Sink</v>
      </c>
      <c r="C96" t="s">
        <v>400</v>
      </c>
    </row>
    <row r="97" spans="1:3" x14ac:dyDescent="0.25">
      <c r="A97">
        <v>541</v>
      </c>
      <c r="B97" t="str">
        <f>IF(ISNUMBER(A97),VLOOKUP(A97,'[1]Model Scenario pass1'!$B$6:$E$108,4,),"")</f>
        <v>Sink</v>
      </c>
      <c r="C97" t="s">
        <v>400</v>
      </c>
    </row>
    <row r="98" spans="1:3" x14ac:dyDescent="0.25">
      <c r="A98">
        <v>542</v>
      </c>
      <c r="B98" t="str">
        <f>IF(ISNUMBER(A98),VLOOKUP(A98,'[1]Model Scenario pass1'!$B$6:$E$108,4,),"")</f>
        <v>Sink</v>
      </c>
      <c r="C98" t="s">
        <v>400</v>
      </c>
    </row>
    <row r="99" spans="1:3" x14ac:dyDescent="0.25">
      <c r="A99">
        <v>544</v>
      </c>
      <c r="B99" t="str">
        <f>IF(ISNUMBER(A99),VLOOKUP(A99,'[1]Model Scenario pass1'!$B$6:$E$108,4,),"")</f>
        <v>Sink</v>
      </c>
      <c r="C99" t="s">
        <v>400</v>
      </c>
    </row>
    <row r="100" spans="1:3" x14ac:dyDescent="0.25">
      <c r="A100">
        <v>545</v>
      </c>
      <c r="B100" t="str">
        <f>IF(ISNUMBER(A100),VLOOKUP(A100,'[1]Model Scenario pass1'!$B$6:$E$108,4,),"")</f>
        <v>Sink</v>
      </c>
      <c r="C100" t="s">
        <v>400</v>
      </c>
    </row>
    <row r="101" spans="1:3" x14ac:dyDescent="0.25">
      <c r="A101">
        <v>546</v>
      </c>
      <c r="B101" t="str">
        <f>IF(ISNUMBER(A101),VLOOKUP(A101,'[1]Model Scenario pass1'!$B$6:$E$108,4,),"")</f>
        <v>Sink</v>
      </c>
      <c r="C101" t="s">
        <v>400</v>
      </c>
    </row>
    <row r="102" spans="1:3" x14ac:dyDescent="0.25">
      <c r="A102">
        <v>640</v>
      </c>
      <c r="B102" t="str">
        <f>IF(ISNUMBER(A102),VLOOKUP(A102,'[1]Model Scenario pass1'!$B$6:$E$108,4,),"")</f>
        <v>Sink</v>
      </c>
      <c r="C102" t="s">
        <v>400</v>
      </c>
    </row>
    <row r="103" spans="1:3" x14ac:dyDescent="0.25">
      <c r="A103">
        <v>645</v>
      </c>
      <c r="B103" t="str">
        <f>IF(ISNUMBER(A103),VLOOKUP(A103,'[1]Model Scenario pass1'!$B$6:$E$108,4,),"")</f>
        <v>Sink</v>
      </c>
      <c r="C103" t="s">
        <v>400</v>
      </c>
    </row>
    <row r="104" spans="1:3" x14ac:dyDescent="0.25">
      <c r="A104">
        <v>650</v>
      </c>
      <c r="B104" t="str">
        <f>IF(ISNUMBER(A104),VLOOKUP(A104,'[1]Model Scenario pass1'!$B$6:$E$108,4,),"")</f>
        <v>Sink</v>
      </c>
      <c r="C104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FRCC</vt:lpstr>
      <vt:lpstr>MISO</vt:lpstr>
      <vt:lpstr>NPCC</vt:lpstr>
      <vt:lpstr>PJM</vt:lpstr>
      <vt:lpstr>SERC</vt:lpstr>
      <vt:lpstr>SPP</vt:lpstr>
      <vt:lpstr>ALL_With_Areas</vt:lpstr>
      <vt:lpstr>CODE</vt:lpstr>
      <vt:lpstr>AREAS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Jones</dc:creator>
  <cp:lastModifiedBy>Dusty Jones</cp:lastModifiedBy>
  <dcterms:created xsi:type="dcterms:W3CDTF">2014-11-10T15:51:45Z</dcterms:created>
  <dcterms:modified xsi:type="dcterms:W3CDTF">2014-12-02T16:44:58Z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